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ac-vmfs01\profiles\mhartman\Desktop\"/>
    </mc:Choice>
  </mc:AlternateContent>
  <xr:revisionPtr revIDLastSave="0" documentId="8_{23FA02E6-AAFA-4F08-86D7-602535046A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ser Notes" sheetId="10" r:id="rId1"/>
    <sheet name="1.Customer Numbers" sheetId="8" r:id="rId2"/>
    <sheet name="2.Seminar Inputs" sheetId="9" r:id="rId3"/>
    <sheet name="3.OD" sheetId="3" r:id="rId4"/>
    <sheet name="4.Assets" sheetId="6" r:id="rId5"/>
    <sheet name="5.Income" sheetId="12" r:id="rId6"/>
    <sheet name="6.Expenses" sheetId="11" r:id="rId7"/>
    <sheet name="7.P&amp;L" sheetId="13" r:id="rId8"/>
    <sheet name="8.FX" sheetId="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1" l="1"/>
  <c r="D17" i="11"/>
  <c r="E17" i="11"/>
  <c r="C18" i="11"/>
  <c r="D18" i="11"/>
  <c r="F9" i="11" l="1"/>
  <c r="G9" i="11"/>
  <c r="H9" i="11"/>
  <c r="I9" i="11"/>
  <c r="J9" i="11"/>
  <c r="J9" i="8"/>
  <c r="I9" i="8"/>
  <c r="H9" i="8"/>
  <c r="G9" i="8"/>
  <c r="D107" i="12" l="1"/>
  <c r="D60" i="13" s="1"/>
  <c r="C107" i="12"/>
  <c r="C60" i="13" s="1"/>
  <c r="F95" i="12"/>
  <c r="F107" i="12" s="1"/>
  <c r="F60" i="13" s="1"/>
  <c r="G95" i="12"/>
  <c r="G107" i="12" s="1"/>
  <c r="G60" i="13" s="1"/>
  <c r="H95" i="12"/>
  <c r="H107" i="12" s="1"/>
  <c r="H60" i="13" s="1"/>
  <c r="I95" i="12"/>
  <c r="I107" i="12" s="1"/>
  <c r="I60" i="13" s="1"/>
  <c r="J95" i="12"/>
  <c r="J107" i="12" s="1"/>
  <c r="J60" i="13" s="1"/>
  <c r="E95" i="12"/>
  <c r="E107" i="12" s="1"/>
  <c r="E60" i="13" s="1"/>
  <c r="D27" i="9" l="1"/>
  <c r="D21" i="11" s="1"/>
  <c r="C27" i="9"/>
  <c r="C21" i="11" s="1"/>
  <c r="E27" i="9" l="1"/>
  <c r="E21" i="11" s="1"/>
  <c r="F27" i="9"/>
  <c r="A94" i="13" l="1"/>
  <c r="B94" i="13"/>
  <c r="C94" i="13"/>
  <c r="D94" i="13"/>
  <c r="E94" i="13"/>
  <c r="F94" i="13"/>
  <c r="G94" i="13"/>
  <c r="H94" i="13"/>
  <c r="I94" i="13"/>
  <c r="J94" i="13"/>
  <c r="A76" i="13" l="1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5" i="13"/>
  <c r="A96" i="13"/>
  <c r="A97" i="13"/>
  <c r="A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5" i="13"/>
  <c r="B96" i="13"/>
  <c r="B97" i="13"/>
  <c r="B75" i="13"/>
  <c r="G11" i="11" l="1"/>
  <c r="H11" i="11"/>
  <c r="I11" i="11"/>
  <c r="J11" i="11"/>
  <c r="F11" i="11"/>
  <c r="F32" i="9" l="1"/>
  <c r="C32" i="9"/>
  <c r="C22" i="12"/>
  <c r="C64" i="12" s="1"/>
  <c r="D22" i="12"/>
  <c r="D64" i="12" s="1"/>
  <c r="E22" i="12"/>
  <c r="E64" i="12" s="1"/>
  <c r="C23" i="12"/>
  <c r="C65" i="12" s="1"/>
  <c r="D23" i="12"/>
  <c r="D65" i="12" s="1"/>
  <c r="E23" i="12"/>
  <c r="E65" i="12" s="1"/>
  <c r="C24" i="12"/>
  <c r="C66" i="12" s="1"/>
  <c r="D24" i="12"/>
  <c r="D66" i="12" s="1"/>
  <c r="E24" i="12"/>
  <c r="E66" i="12" s="1"/>
  <c r="C25" i="12"/>
  <c r="C67" i="12" s="1"/>
  <c r="D25" i="12"/>
  <c r="D67" i="12" s="1"/>
  <c r="E25" i="12"/>
  <c r="E67" i="12" s="1"/>
  <c r="D21" i="12"/>
  <c r="D63" i="12" s="1"/>
  <c r="E21" i="12"/>
  <c r="E63" i="12" s="1"/>
  <c r="C21" i="12"/>
  <c r="C63" i="12" s="1"/>
  <c r="F52" i="8"/>
  <c r="G52" i="8" s="1"/>
  <c r="H52" i="8" s="1"/>
  <c r="I52" i="8" s="1"/>
  <c r="J52" i="8" s="1"/>
  <c r="J58" i="8" s="1"/>
  <c r="J21" i="12" s="1"/>
  <c r="J63" i="12" s="1"/>
  <c r="I58" i="8" l="1"/>
  <c r="I21" i="12" s="1"/>
  <c r="I63" i="12" s="1"/>
  <c r="H58" i="8"/>
  <c r="H21" i="12" s="1"/>
  <c r="H63" i="12" s="1"/>
  <c r="F58" i="8"/>
  <c r="F21" i="12" s="1"/>
  <c r="F63" i="12" s="1"/>
  <c r="G58" i="8"/>
  <c r="G21" i="12" s="1"/>
  <c r="G63" i="12" s="1"/>
  <c r="F48" i="8" l="1"/>
  <c r="C78" i="13"/>
  <c r="D78" i="13"/>
  <c r="C79" i="13"/>
  <c r="D79" i="13"/>
  <c r="E79" i="13"/>
  <c r="F79" i="13"/>
  <c r="G79" i="13"/>
  <c r="H79" i="13"/>
  <c r="I79" i="13"/>
  <c r="J79" i="13"/>
  <c r="E81" i="13"/>
  <c r="F81" i="13"/>
  <c r="G81" i="13"/>
  <c r="H81" i="13"/>
  <c r="I81" i="13"/>
  <c r="J81" i="13"/>
  <c r="C82" i="13"/>
  <c r="D82" i="13"/>
  <c r="E82" i="13"/>
  <c r="F82" i="13"/>
  <c r="G82" i="13"/>
  <c r="H82" i="13"/>
  <c r="I82" i="13"/>
  <c r="J82" i="13"/>
  <c r="C83" i="13"/>
  <c r="D83" i="13"/>
  <c r="E83" i="13"/>
  <c r="F83" i="13"/>
  <c r="G83" i="13"/>
  <c r="H83" i="13"/>
  <c r="I83" i="13"/>
  <c r="J83" i="13"/>
  <c r="C84" i="13"/>
  <c r="D84" i="13"/>
  <c r="E84" i="13"/>
  <c r="F84" i="13"/>
  <c r="G84" i="13"/>
  <c r="H84" i="13"/>
  <c r="I84" i="13"/>
  <c r="J84" i="13"/>
  <c r="C85" i="13"/>
  <c r="D85" i="13"/>
  <c r="E85" i="13"/>
  <c r="F85" i="13"/>
  <c r="G85" i="13"/>
  <c r="H85" i="13"/>
  <c r="I85" i="13"/>
  <c r="J85" i="13"/>
  <c r="C86" i="13"/>
  <c r="D86" i="13"/>
  <c r="C87" i="13"/>
  <c r="C88" i="13"/>
  <c r="D88" i="13"/>
  <c r="E88" i="13"/>
  <c r="C89" i="13"/>
  <c r="D89" i="13"/>
  <c r="E89" i="13"/>
  <c r="F89" i="13"/>
  <c r="G89" i="13"/>
  <c r="H89" i="13"/>
  <c r="I89" i="13"/>
  <c r="J89" i="13"/>
  <c r="C90" i="13"/>
  <c r="D90" i="13"/>
  <c r="E90" i="13"/>
  <c r="F90" i="13"/>
  <c r="G90" i="13"/>
  <c r="H90" i="13"/>
  <c r="I90" i="13"/>
  <c r="J90" i="13"/>
  <c r="C91" i="13"/>
  <c r="D91" i="13"/>
  <c r="E91" i="13"/>
  <c r="C92" i="13"/>
  <c r="D92" i="13"/>
  <c r="E92" i="13"/>
  <c r="F92" i="13"/>
  <c r="G92" i="13"/>
  <c r="H92" i="13"/>
  <c r="I92" i="13"/>
  <c r="J92" i="13"/>
  <c r="C95" i="13"/>
  <c r="D95" i="13"/>
  <c r="C96" i="13"/>
  <c r="C97" i="13"/>
  <c r="D97" i="13"/>
  <c r="E97" i="13"/>
  <c r="F97" i="13"/>
  <c r="G97" i="13"/>
  <c r="H97" i="13"/>
  <c r="I97" i="13"/>
  <c r="J97" i="13"/>
  <c r="D75" i="13"/>
  <c r="E75" i="13"/>
  <c r="F75" i="13"/>
  <c r="G75" i="13"/>
  <c r="H75" i="13"/>
  <c r="I75" i="13"/>
  <c r="J75" i="13"/>
  <c r="C75" i="13"/>
  <c r="D55" i="13"/>
  <c r="E55" i="13"/>
  <c r="F55" i="13"/>
  <c r="G55" i="13"/>
  <c r="H55" i="13"/>
  <c r="I55" i="13"/>
  <c r="J55" i="13"/>
  <c r="D56" i="13"/>
  <c r="E56" i="13"/>
  <c r="F56" i="13"/>
  <c r="G56" i="13"/>
  <c r="H56" i="13"/>
  <c r="I56" i="13"/>
  <c r="J56" i="13"/>
  <c r="D57" i="13"/>
  <c r="E57" i="13"/>
  <c r="F57" i="13"/>
  <c r="G57" i="13"/>
  <c r="H57" i="13"/>
  <c r="I57" i="13"/>
  <c r="J57" i="13"/>
  <c r="D58" i="13"/>
  <c r="E58" i="13"/>
  <c r="F58" i="13"/>
  <c r="G58" i="13"/>
  <c r="H58" i="13"/>
  <c r="I58" i="13"/>
  <c r="J58" i="13"/>
  <c r="D62" i="13"/>
  <c r="D65" i="13"/>
  <c r="E65" i="13"/>
  <c r="F65" i="13"/>
  <c r="G65" i="13"/>
  <c r="H65" i="13"/>
  <c r="I65" i="13"/>
  <c r="J65" i="13"/>
  <c r="D63" i="13"/>
  <c r="E63" i="13"/>
  <c r="F63" i="13"/>
  <c r="G63" i="13"/>
  <c r="H63" i="13"/>
  <c r="I63" i="13"/>
  <c r="J63" i="13"/>
  <c r="D64" i="13"/>
  <c r="E64" i="13"/>
  <c r="F64" i="13"/>
  <c r="G64" i="13"/>
  <c r="H64" i="13"/>
  <c r="I64" i="13"/>
  <c r="J64" i="13"/>
  <c r="C55" i="13"/>
  <c r="C56" i="13"/>
  <c r="C57" i="13"/>
  <c r="C58" i="13"/>
  <c r="C62" i="13"/>
  <c r="C65" i="13"/>
  <c r="C63" i="13"/>
  <c r="C64" i="13"/>
  <c r="E89" i="12" l="1"/>
  <c r="C89" i="12"/>
  <c r="F89" i="12"/>
  <c r="D89" i="12"/>
  <c r="J83" i="12"/>
  <c r="J45" i="13" s="1"/>
  <c r="I83" i="12"/>
  <c r="H83" i="12"/>
  <c r="G83" i="12"/>
  <c r="F83" i="12"/>
  <c r="F45" i="13" s="1"/>
  <c r="E83" i="12"/>
  <c r="D83" i="12"/>
  <c r="C83" i="12"/>
  <c r="F82" i="12"/>
  <c r="F44" i="13" s="1"/>
  <c r="E82" i="12"/>
  <c r="D82" i="12"/>
  <c r="C82" i="12"/>
  <c r="E26" i="13"/>
  <c r="D26" i="13"/>
  <c r="C26" i="13"/>
  <c r="C25" i="13"/>
  <c r="C24" i="13"/>
  <c r="C23" i="13"/>
  <c r="E22" i="13"/>
  <c r="D22" i="13"/>
  <c r="C22" i="13"/>
  <c r="J20" i="12"/>
  <c r="I20" i="12"/>
  <c r="H20" i="12"/>
  <c r="G20" i="12"/>
  <c r="F20" i="12"/>
  <c r="E20" i="12"/>
  <c r="D20" i="12"/>
  <c r="C20" i="12"/>
  <c r="J19" i="12"/>
  <c r="I19" i="12"/>
  <c r="H19" i="12"/>
  <c r="G19" i="12"/>
  <c r="F19" i="12"/>
  <c r="E19" i="12"/>
  <c r="D19" i="12"/>
  <c r="C19" i="12"/>
  <c r="C61" i="12" s="1"/>
  <c r="J14" i="12"/>
  <c r="I14" i="12"/>
  <c r="H14" i="12"/>
  <c r="G14" i="12"/>
  <c r="F14" i="12"/>
  <c r="E14" i="12"/>
  <c r="D14" i="12"/>
  <c r="C14" i="12"/>
  <c r="J13" i="12"/>
  <c r="I13" i="12"/>
  <c r="H13" i="12"/>
  <c r="G13" i="12"/>
  <c r="F13" i="12"/>
  <c r="E13" i="12"/>
  <c r="E59" i="12" s="1"/>
  <c r="E76" i="12" s="1"/>
  <c r="D13" i="12"/>
  <c r="D59" i="12" s="1"/>
  <c r="D76" i="12" s="1"/>
  <c r="C13" i="12"/>
  <c r="C59" i="12" s="1"/>
  <c r="C76" i="12" s="1"/>
  <c r="J12" i="12"/>
  <c r="I12" i="12"/>
  <c r="H12" i="12"/>
  <c r="G12" i="12"/>
  <c r="F12" i="12"/>
  <c r="E12" i="12"/>
  <c r="E58" i="12" s="1"/>
  <c r="E75" i="12" s="1"/>
  <c r="D12" i="12"/>
  <c r="D58" i="12" s="1"/>
  <c r="D75" i="12" s="1"/>
  <c r="C12" i="12"/>
  <c r="C58" i="12" s="1"/>
  <c r="C75" i="12" s="1"/>
  <c r="J11" i="12"/>
  <c r="I11" i="12"/>
  <c r="H11" i="12"/>
  <c r="G11" i="12"/>
  <c r="F11" i="12"/>
  <c r="E11" i="12"/>
  <c r="E57" i="12" s="1"/>
  <c r="E74" i="12" s="1"/>
  <c r="D11" i="12"/>
  <c r="D57" i="12" s="1"/>
  <c r="D74" i="12" s="1"/>
  <c r="C11" i="12"/>
  <c r="C57" i="12" s="1"/>
  <c r="C74" i="12" s="1"/>
  <c r="J10" i="12"/>
  <c r="I10" i="12"/>
  <c r="H10" i="12"/>
  <c r="G10" i="12"/>
  <c r="F10" i="12"/>
  <c r="E10" i="12"/>
  <c r="E56" i="12" s="1"/>
  <c r="E73" i="12" s="1"/>
  <c r="D10" i="12"/>
  <c r="D56" i="12" s="1"/>
  <c r="D73" i="12" s="1"/>
  <c r="C10" i="12"/>
  <c r="C56" i="12" s="1"/>
  <c r="C73" i="12" s="1"/>
  <c r="J9" i="12"/>
  <c r="I9" i="12"/>
  <c r="H9" i="12"/>
  <c r="G9" i="12"/>
  <c r="F9" i="12"/>
  <c r="E9" i="12"/>
  <c r="D9" i="12"/>
  <c r="C9" i="12"/>
  <c r="J8" i="12"/>
  <c r="J54" i="12" s="1"/>
  <c r="I8" i="12"/>
  <c r="I54" i="12" s="1"/>
  <c r="H8" i="12"/>
  <c r="H54" i="12" s="1"/>
  <c r="G8" i="12"/>
  <c r="G54" i="12" s="1"/>
  <c r="F8" i="12"/>
  <c r="F54" i="12" s="1"/>
  <c r="E8" i="12"/>
  <c r="E54" i="12" s="1"/>
  <c r="D8" i="12"/>
  <c r="D54" i="12" s="1"/>
  <c r="C8" i="12"/>
  <c r="C54" i="12" s="1"/>
  <c r="C71" i="12" s="1"/>
  <c r="D93" i="13"/>
  <c r="D87" i="13"/>
  <c r="D81" i="13"/>
  <c r="C81" i="13"/>
  <c r="C77" i="13"/>
  <c r="D76" i="13"/>
  <c r="C76" i="13" l="1"/>
  <c r="C40" i="11"/>
  <c r="E15" i="13"/>
  <c r="E60" i="12"/>
  <c r="E77" i="12" s="1"/>
  <c r="E39" i="13" s="1"/>
  <c r="E20" i="13"/>
  <c r="E61" i="12"/>
  <c r="E71" i="12" s="1"/>
  <c r="E33" i="13" s="1"/>
  <c r="I21" i="13"/>
  <c r="I62" i="12"/>
  <c r="F10" i="13"/>
  <c r="F55" i="12"/>
  <c r="J10" i="13"/>
  <c r="J55" i="12"/>
  <c r="F11" i="13"/>
  <c r="F56" i="12"/>
  <c r="F73" i="12" s="1"/>
  <c r="J11" i="13"/>
  <c r="J56" i="12"/>
  <c r="J73" i="12" s="1"/>
  <c r="F12" i="13"/>
  <c r="F57" i="12"/>
  <c r="J12" i="13"/>
  <c r="J57" i="12"/>
  <c r="F13" i="13"/>
  <c r="F58" i="12"/>
  <c r="J13" i="13"/>
  <c r="J58" i="12"/>
  <c r="F14" i="13"/>
  <c r="F59" i="12"/>
  <c r="J14" i="13"/>
  <c r="J59" i="12"/>
  <c r="F15" i="13"/>
  <c r="F60" i="12"/>
  <c r="J15" i="13"/>
  <c r="J60" i="12"/>
  <c r="F20" i="13"/>
  <c r="F61" i="12"/>
  <c r="F71" i="12" s="1"/>
  <c r="F33" i="13" s="1"/>
  <c r="J20" i="13"/>
  <c r="J61" i="12"/>
  <c r="J71" i="12" s="1"/>
  <c r="J33" i="13" s="1"/>
  <c r="F21" i="13"/>
  <c r="F62" i="12"/>
  <c r="J21" i="13"/>
  <c r="J62" i="12"/>
  <c r="I10" i="13"/>
  <c r="I55" i="12"/>
  <c r="I11" i="13"/>
  <c r="I56" i="12"/>
  <c r="I73" i="12" s="1"/>
  <c r="I12" i="13"/>
  <c r="I57" i="12"/>
  <c r="I13" i="13"/>
  <c r="I58" i="12"/>
  <c r="I15" i="13"/>
  <c r="I60" i="12"/>
  <c r="E21" i="13"/>
  <c r="E62" i="12"/>
  <c r="C10" i="13"/>
  <c r="C55" i="12"/>
  <c r="G10" i="13"/>
  <c r="G55" i="12"/>
  <c r="G11" i="13"/>
  <c r="G56" i="12"/>
  <c r="G73" i="12" s="1"/>
  <c r="G12" i="13"/>
  <c r="G57" i="12"/>
  <c r="G13" i="13"/>
  <c r="G58" i="12"/>
  <c r="G14" i="13"/>
  <c r="G59" i="12"/>
  <c r="C15" i="13"/>
  <c r="C60" i="12"/>
  <c r="C77" i="12" s="1"/>
  <c r="C39" i="13" s="1"/>
  <c r="G15" i="13"/>
  <c r="G60" i="12"/>
  <c r="G20" i="13"/>
  <c r="G61" i="12"/>
  <c r="G71" i="12" s="1"/>
  <c r="G33" i="13" s="1"/>
  <c r="C21" i="13"/>
  <c r="C62" i="12"/>
  <c r="G21" i="13"/>
  <c r="G62" i="12"/>
  <c r="E10" i="13"/>
  <c r="E55" i="12"/>
  <c r="E72" i="12" s="1"/>
  <c r="E34" i="13" s="1"/>
  <c r="I14" i="13"/>
  <c r="I59" i="12"/>
  <c r="I20" i="13"/>
  <c r="I61" i="12"/>
  <c r="I71" i="12" s="1"/>
  <c r="I33" i="13" s="1"/>
  <c r="D10" i="13"/>
  <c r="D55" i="12"/>
  <c r="H10" i="13"/>
  <c r="H55" i="12"/>
  <c r="H11" i="13"/>
  <c r="H56" i="12"/>
  <c r="H73" i="12" s="1"/>
  <c r="H12" i="13"/>
  <c r="H57" i="12"/>
  <c r="H13" i="13"/>
  <c r="H58" i="12"/>
  <c r="H14" i="13"/>
  <c r="H59" i="12"/>
  <c r="D15" i="13"/>
  <c r="D60" i="12"/>
  <c r="D77" i="12" s="1"/>
  <c r="D39" i="13" s="1"/>
  <c r="H15" i="13"/>
  <c r="H60" i="12"/>
  <c r="D20" i="13"/>
  <c r="D61" i="12"/>
  <c r="D71" i="12" s="1"/>
  <c r="D33" i="13" s="1"/>
  <c r="H20" i="13"/>
  <c r="H61" i="12"/>
  <c r="H71" i="12" s="1"/>
  <c r="H33" i="13" s="1"/>
  <c r="D21" i="13"/>
  <c r="D62" i="12"/>
  <c r="H21" i="13"/>
  <c r="H62" i="12"/>
  <c r="E12" i="13"/>
  <c r="E13" i="13"/>
  <c r="E14" i="13"/>
  <c r="C11" i="13"/>
  <c r="C12" i="13"/>
  <c r="C13" i="13"/>
  <c r="C14" i="13"/>
  <c r="E11" i="13"/>
  <c r="D11" i="13"/>
  <c r="D12" i="13"/>
  <c r="D13" i="13"/>
  <c r="D14" i="13"/>
  <c r="D77" i="13"/>
  <c r="F91" i="13"/>
  <c r="F88" i="13"/>
  <c r="E78" i="13"/>
  <c r="C41" i="11"/>
  <c r="C93" i="13"/>
  <c r="C100" i="13" s="1"/>
  <c r="H87" i="13"/>
  <c r="D113" i="12"/>
  <c r="D66" i="13" s="1"/>
  <c r="D49" i="13"/>
  <c r="F113" i="12"/>
  <c r="F66" i="13" s="1"/>
  <c r="F49" i="13"/>
  <c r="E62" i="13"/>
  <c r="C113" i="12"/>
  <c r="C66" i="13" s="1"/>
  <c r="C49" i="13"/>
  <c r="E113" i="12"/>
  <c r="E66" i="13" s="1"/>
  <c r="E49" i="13"/>
  <c r="E108" i="12"/>
  <c r="E44" i="13"/>
  <c r="E106" i="12"/>
  <c r="E59" i="13" s="1"/>
  <c r="E45" i="13"/>
  <c r="I106" i="12"/>
  <c r="I59" i="13" s="1"/>
  <c r="I45" i="13"/>
  <c r="F106" i="12"/>
  <c r="F59" i="13" s="1"/>
  <c r="C108" i="12"/>
  <c r="C44" i="13"/>
  <c r="C106" i="12"/>
  <c r="C59" i="13" s="1"/>
  <c r="C45" i="13"/>
  <c r="G106" i="12"/>
  <c r="G59" i="13" s="1"/>
  <c r="G45" i="13"/>
  <c r="J106" i="12"/>
  <c r="J59" i="13" s="1"/>
  <c r="D108" i="12"/>
  <c r="D44" i="13"/>
  <c r="D106" i="12"/>
  <c r="D59" i="13" s="1"/>
  <c r="D45" i="13"/>
  <c r="H106" i="12"/>
  <c r="H59" i="13" s="1"/>
  <c r="H45" i="13"/>
  <c r="F108" i="12"/>
  <c r="E15" i="12"/>
  <c r="E9" i="13"/>
  <c r="C15" i="12"/>
  <c r="C9" i="13"/>
  <c r="G15" i="12"/>
  <c r="G9" i="13"/>
  <c r="C26" i="12"/>
  <c r="C20" i="13"/>
  <c r="I15" i="12"/>
  <c r="I9" i="13"/>
  <c r="F15" i="12"/>
  <c r="F9" i="13"/>
  <c r="J15" i="12"/>
  <c r="J9" i="13"/>
  <c r="D15" i="12"/>
  <c r="D9" i="13"/>
  <c r="H15" i="12"/>
  <c r="H9" i="13"/>
  <c r="E35" i="13"/>
  <c r="C35" i="13"/>
  <c r="C36" i="13"/>
  <c r="C37" i="13"/>
  <c r="C38" i="13"/>
  <c r="D35" i="13"/>
  <c r="C33" i="13"/>
  <c r="G87" i="13"/>
  <c r="F87" i="13"/>
  <c r="F17" i="11"/>
  <c r="F76" i="13" s="1"/>
  <c r="E76" i="13"/>
  <c r="E87" i="13"/>
  <c r="I87" i="13"/>
  <c r="J87" i="13"/>
  <c r="F16" i="13" l="1"/>
  <c r="J16" i="13"/>
  <c r="G82" i="12"/>
  <c r="G108" i="12" s="1"/>
  <c r="G61" i="13" s="1"/>
  <c r="G27" i="9"/>
  <c r="F61" i="13"/>
  <c r="F116" i="12"/>
  <c r="E61" i="13"/>
  <c r="E69" i="13" s="1"/>
  <c r="E116" i="12"/>
  <c r="D61" i="13"/>
  <c r="D69" i="13" s="1"/>
  <c r="D116" i="12"/>
  <c r="C61" i="13"/>
  <c r="C69" i="13" s="1"/>
  <c r="C116" i="12"/>
  <c r="H16" i="13"/>
  <c r="I16" i="13"/>
  <c r="G16" i="13"/>
  <c r="C27" i="13"/>
  <c r="I72" i="12"/>
  <c r="I34" i="13" s="1"/>
  <c r="C72" i="12"/>
  <c r="C34" i="13" s="1"/>
  <c r="C40" i="13" s="1"/>
  <c r="D72" i="12"/>
  <c r="D34" i="13" s="1"/>
  <c r="G72" i="12"/>
  <c r="G34" i="13" s="1"/>
  <c r="F72" i="12"/>
  <c r="F34" i="13" s="1"/>
  <c r="H72" i="12"/>
  <c r="H34" i="13" s="1"/>
  <c r="J72" i="12"/>
  <c r="J34" i="13" s="1"/>
  <c r="E16" i="13"/>
  <c r="D16" i="13"/>
  <c r="C16" i="13"/>
  <c r="F78" i="13"/>
  <c r="G91" i="13"/>
  <c r="G88" i="13"/>
  <c r="E77" i="13"/>
  <c r="F62" i="13"/>
  <c r="H27" i="9"/>
  <c r="G89" i="12"/>
  <c r="G17" i="11"/>
  <c r="G76" i="13" s="1"/>
  <c r="M23" i="3"/>
  <c r="M16" i="3"/>
  <c r="M17" i="3"/>
  <c r="M18" i="3"/>
  <c r="L23" i="3"/>
  <c r="L17" i="3"/>
  <c r="L18" i="3"/>
  <c r="L16" i="3"/>
  <c r="G44" i="13" l="1"/>
  <c r="F69" i="13"/>
  <c r="C78" i="12"/>
  <c r="C100" i="12" s="1"/>
  <c r="H88" i="13"/>
  <c r="G78" i="13"/>
  <c r="F77" i="13"/>
  <c r="H91" i="13"/>
  <c r="G62" i="13"/>
  <c r="G113" i="12"/>
  <c r="G116" i="12" s="1"/>
  <c r="G49" i="13"/>
  <c r="H82" i="12"/>
  <c r="I27" i="9"/>
  <c r="H89" i="12"/>
  <c r="H17" i="11"/>
  <c r="H76" i="13" s="1"/>
  <c r="S126" i="6"/>
  <c r="S128" i="6"/>
  <c r="S129" i="6"/>
  <c r="S131" i="6"/>
  <c r="S132" i="6"/>
  <c r="S133" i="6"/>
  <c r="S135" i="6"/>
  <c r="S136" i="6"/>
  <c r="S137" i="6"/>
  <c r="S138" i="6"/>
  <c r="S139" i="6"/>
  <c r="S140" i="6"/>
  <c r="S141" i="6"/>
  <c r="S144" i="6"/>
  <c r="S146" i="6"/>
  <c r="S147" i="6"/>
  <c r="S148" i="6"/>
  <c r="S151" i="6"/>
  <c r="S152" i="6"/>
  <c r="S153" i="6"/>
  <c r="S154" i="6"/>
  <c r="S155" i="6"/>
  <c r="S159" i="6"/>
  <c r="S161" i="6"/>
  <c r="S162" i="6"/>
  <c r="S163" i="6"/>
  <c r="S166" i="6"/>
  <c r="S167" i="6"/>
  <c r="S168" i="6"/>
  <c r="S169" i="6"/>
  <c r="S170" i="6"/>
  <c r="S174" i="6"/>
  <c r="S176" i="6"/>
  <c r="S177" i="6"/>
  <c r="S178" i="6"/>
  <c r="S181" i="6"/>
  <c r="S182" i="6"/>
  <c r="S183" i="6"/>
  <c r="S184" i="6"/>
  <c r="S185" i="6"/>
  <c r="S189" i="6"/>
  <c r="S191" i="6"/>
  <c r="S192" i="6"/>
  <c r="S193" i="6"/>
  <c r="S196" i="6"/>
  <c r="S197" i="6"/>
  <c r="S198" i="6"/>
  <c r="S199" i="6"/>
  <c r="S200" i="6"/>
  <c r="S204" i="6"/>
  <c r="S206" i="6"/>
  <c r="S207" i="6"/>
  <c r="S208" i="6"/>
  <c r="S212" i="6"/>
  <c r="S213" i="6"/>
  <c r="S214" i="6"/>
  <c r="S215" i="6"/>
  <c r="S221" i="6"/>
  <c r="S222" i="6"/>
  <c r="S223" i="6"/>
  <c r="S227" i="6"/>
  <c r="S228" i="6"/>
  <c r="S229" i="6"/>
  <c r="S230" i="6"/>
  <c r="C53" i="13" l="1"/>
  <c r="G77" i="13"/>
  <c r="J88" i="13"/>
  <c r="I88" i="13"/>
  <c r="J91" i="13"/>
  <c r="I91" i="13"/>
  <c r="H78" i="13"/>
  <c r="H62" i="13"/>
  <c r="H113" i="12"/>
  <c r="H66" i="13" s="1"/>
  <c r="H49" i="13"/>
  <c r="G66" i="13"/>
  <c r="G69" i="13" s="1"/>
  <c r="H108" i="12"/>
  <c r="H44" i="13"/>
  <c r="I82" i="12"/>
  <c r="J89" i="12"/>
  <c r="I89" i="12"/>
  <c r="I17" i="11"/>
  <c r="I76" i="13" s="1"/>
  <c r="J17" i="11"/>
  <c r="J76" i="13" s="1"/>
  <c r="E32" i="9"/>
  <c r="D32" i="9"/>
  <c r="J16" i="9"/>
  <c r="J22" i="9" s="1"/>
  <c r="I16" i="9"/>
  <c r="I22" i="9" s="1"/>
  <c r="H16" i="9"/>
  <c r="H22" i="9" s="1"/>
  <c r="G16" i="9"/>
  <c r="G22" i="9" s="1"/>
  <c r="F16" i="9"/>
  <c r="F22" i="9" s="1"/>
  <c r="E16" i="9"/>
  <c r="E22" i="9" s="1"/>
  <c r="D16" i="9"/>
  <c r="D22" i="9" s="1"/>
  <c r="C16" i="9"/>
  <c r="C22" i="9" s="1"/>
  <c r="F15" i="9"/>
  <c r="E15" i="9"/>
  <c r="E21" i="9" s="1"/>
  <c r="D15" i="9"/>
  <c r="C15" i="9"/>
  <c r="F10" i="9"/>
  <c r="E10" i="9"/>
  <c r="D10" i="9"/>
  <c r="C10" i="9"/>
  <c r="G10" i="9"/>
  <c r="E63" i="8"/>
  <c r="D63" i="8"/>
  <c r="C63" i="8"/>
  <c r="F56" i="8"/>
  <c r="J50" i="8"/>
  <c r="I50" i="8"/>
  <c r="H50" i="8"/>
  <c r="G50" i="8"/>
  <c r="F50" i="8"/>
  <c r="J48" i="8"/>
  <c r="I48" i="8"/>
  <c r="H48" i="8"/>
  <c r="G48" i="8"/>
  <c r="J33" i="8"/>
  <c r="I33" i="8"/>
  <c r="H33" i="8"/>
  <c r="G33" i="8"/>
  <c r="F33" i="8"/>
  <c r="J30" i="8"/>
  <c r="I30" i="8"/>
  <c r="H30" i="8"/>
  <c r="G30" i="8"/>
  <c r="F30" i="8"/>
  <c r="J14" i="8"/>
  <c r="I14" i="8"/>
  <c r="H14" i="8"/>
  <c r="G14" i="8"/>
  <c r="F14" i="8"/>
  <c r="E14" i="8"/>
  <c r="D14" i="8"/>
  <c r="C14" i="8"/>
  <c r="R130" i="6"/>
  <c r="R134" i="6" s="1"/>
  <c r="Q130" i="6"/>
  <c r="Q134" i="6" s="1"/>
  <c r="P130" i="6"/>
  <c r="P134" i="6" s="1"/>
  <c r="O130" i="6"/>
  <c r="O134" i="6" s="1"/>
  <c r="N130" i="6"/>
  <c r="N134" i="6" s="1"/>
  <c r="M130" i="6"/>
  <c r="M134" i="6" s="1"/>
  <c r="L130" i="6"/>
  <c r="L134" i="6" s="1"/>
  <c r="K130" i="6"/>
  <c r="K134" i="6" s="1"/>
  <c r="J130" i="6"/>
  <c r="J134" i="6" s="1"/>
  <c r="I130" i="6"/>
  <c r="I134" i="6" s="1"/>
  <c r="H130" i="6"/>
  <c r="H134" i="6" s="1"/>
  <c r="G130" i="6"/>
  <c r="G134" i="6" s="1"/>
  <c r="F130" i="6"/>
  <c r="F134" i="6" s="1"/>
  <c r="E130" i="6"/>
  <c r="E134" i="6" s="1"/>
  <c r="D130" i="6"/>
  <c r="D134" i="6" s="1"/>
  <c r="C130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S125" i="6"/>
  <c r="S112" i="6"/>
  <c r="S107" i="6"/>
  <c r="S106" i="6"/>
  <c r="S98" i="6"/>
  <c r="S93" i="6"/>
  <c r="S92" i="6"/>
  <c r="S84" i="6"/>
  <c r="S79" i="6"/>
  <c r="S78" i="6"/>
  <c r="S70" i="6"/>
  <c r="S65" i="6"/>
  <c r="S64" i="6"/>
  <c r="S56" i="6"/>
  <c r="S51" i="6"/>
  <c r="S50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C18" i="6"/>
  <c r="K27" i="6"/>
  <c r="L27" i="6"/>
  <c r="M27" i="6"/>
  <c r="N27" i="6"/>
  <c r="O27" i="6"/>
  <c r="P27" i="6"/>
  <c r="Q27" i="6"/>
  <c r="R27" i="6"/>
  <c r="H27" i="6"/>
  <c r="I27" i="6"/>
  <c r="J27" i="6"/>
  <c r="D27" i="6"/>
  <c r="E27" i="6"/>
  <c r="F27" i="6"/>
  <c r="G27" i="6"/>
  <c r="C27" i="6"/>
  <c r="S17" i="6"/>
  <c r="S16" i="6"/>
  <c r="S42" i="6"/>
  <c r="S36" i="6"/>
  <c r="S37" i="6"/>
  <c r="S28" i="6"/>
  <c r="S22" i="6"/>
  <c r="S23" i="6"/>
  <c r="K21" i="6"/>
  <c r="K24" i="6" s="1"/>
  <c r="K29" i="6" s="1"/>
  <c r="L21" i="6"/>
  <c r="L24" i="6" s="1"/>
  <c r="M21" i="6"/>
  <c r="M24" i="6" s="1"/>
  <c r="N21" i="6"/>
  <c r="N24" i="6" s="1"/>
  <c r="N29" i="6" s="1"/>
  <c r="N30" i="6" s="1"/>
  <c r="N32" i="6" s="1"/>
  <c r="O21" i="6"/>
  <c r="O24" i="6" s="1"/>
  <c r="O29" i="6" s="1"/>
  <c r="P21" i="6"/>
  <c r="P24" i="6" s="1"/>
  <c r="Q21" i="6"/>
  <c r="Q24" i="6" s="1"/>
  <c r="R21" i="6"/>
  <c r="R24" i="6" s="1"/>
  <c r="R29" i="6" s="1"/>
  <c r="R30" i="6" s="1"/>
  <c r="R32" i="6" s="1"/>
  <c r="D21" i="6"/>
  <c r="D24" i="6" s="1"/>
  <c r="D29" i="6" s="1"/>
  <c r="E21" i="6"/>
  <c r="E24" i="6" s="1"/>
  <c r="E29" i="6" s="1"/>
  <c r="F21" i="6"/>
  <c r="F24" i="6" s="1"/>
  <c r="F29" i="6" s="1"/>
  <c r="G21" i="6"/>
  <c r="G24" i="6" s="1"/>
  <c r="H21" i="6"/>
  <c r="H24" i="6" s="1"/>
  <c r="I21" i="6"/>
  <c r="I24" i="6" s="1"/>
  <c r="I29" i="6" s="1"/>
  <c r="J21" i="6"/>
  <c r="J24" i="6" s="1"/>
  <c r="J29" i="6" s="1"/>
  <c r="C21" i="6"/>
  <c r="C24" i="6" s="1"/>
  <c r="C29" i="6" s="1"/>
  <c r="S20" i="6"/>
  <c r="C30" i="6" l="1"/>
  <c r="J82" i="12"/>
  <c r="J44" i="13" s="1"/>
  <c r="J27" i="9"/>
  <c r="H35" i="6"/>
  <c r="H38" i="6" s="1"/>
  <c r="H29" i="6"/>
  <c r="H30" i="6" s="1"/>
  <c r="L35" i="6"/>
  <c r="L38" i="6" s="1"/>
  <c r="L49" i="6" s="1"/>
  <c r="L52" i="6" s="1"/>
  <c r="L29" i="6"/>
  <c r="L30" i="6" s="1"/>
  <c r="L32" i="6" s="1"/>
  <c r="G35" i="6"/>
  <c r="G38" i="6" s="1"/>
  <c r="G43" i="6" s="1"/>
  <c r="G29" i="6"/>
  <c r="H61" i="13"/>
  <c r="H69" i="13" s="1"/>
  <c r="H116" i="12"/>
  <c r="D80" i="13"/>
  <c r="S127" i="6"/>
  <c r="C134" i="6"/>
  <c r="S134" i="6" s="1"/>
  <c r="S130" i="6"/>
  <c r="H77" i="13"/>
  <c r="J78" i="13"/>
  <c r="I78" i="13"/>
  <c r="J62" i="13"/>
  <c r="I62" i="13"/>
  <c r="I113" i="12"/>
  <c r="I66" i="13" s="1"/>
  <c r="I49" i="13"/>
  <c r="J113" i="12"/>
  <c r="J66" i="13" s="1"/>
  <c r="J49" i="13"/>
  <c r="D21" i="9"/>
  <c r="D23" i="9" s="1"/>
  <c r="D81" i="12" s="1"/>
  <c r="E23" i="9"/>
  <c r="E81" i="12" s="1"/>
  <c r="F21" i="9"/>
  <c r="F23" i="9" s="1"/>
  <c r="F81" i="12" s="1"/>
  <c r="C80" i="13"/>
  <c r="C39" i="11"/>
  <c r="C21" i="9"/>
  <c r="C23" i="9" s="1"/>
  <c r="C81" i="12" s="1"/>
  <c r="I108" i="12"/>
  <c r="I44" i="13"/>
  <c r="D25" i="13"/>
  <c r="D38" i="13"/>
  <c r="F53" i="8"/>
  <c r="D24" i="13"/>
  <c r="D37" i="13"/>
  <c r="F62" i="8"/>
  <c r="F25" i="12" s="1"/>
  <c r="F67" i="12" s="1"/>
  <c r="F77" i="12" s="1"/>
  <c r="J30" i="6"/>
  <c r="J41" i="6" s="1"/>
  <c r="F30" i="6"/>
  <c r="F32" i="6" s="1"/>
  <c r="E30" i="6"/>
  <c r="E41" i="6" s="1"/>
  <c r="E35" i="6"/>
  <c r="P35" i="6"/>
  <c r="P38" i="6" s="1"/>
  <c r="P29" i="6"/>
  <c r="P30" i="6" s="1"/>
  <c r="P32" i="6" s="1"/>
  <c r="O30" i="6"/>
  <c r="O32" i="6" s="1"/>
  <c r="J35" i="6"/>
  <c r="K30" i="6"/>
  <c r="K32" i="6" s="1"/>
  <c r="C32" i="6"/>
  <c r="S18" i="6"/>
  <c r="C6" i="6" s="1"/>
  <c r="R35" i="6"/>
  <c r="R38" i="6" s="1"/>
  <c r="Q35" i="6"/>
  <c r="Q29" i="6"/>
  <c r="Q30" i="6" s="1"/>
  <c r="Q41" i="6" s="1"/>
  <c r="M29" i="6"/>
  <c r="M30" i="6" s="1"/>
  <c r="M41" i="6" s="1"/>
  <c r="M35" i="6"/>
  <c r="N35" i="6"/>
  <c r="F35" i="6"/>
  <c r="C35" i="6"/>
  <c r="S24" i="6"/>
  <c r="I35" i="6"/>
  <c r="D30" i="6"/>
  <c r="D35" i="6"/>
  <c r="G30" i="6"/>
  <c r="G32" i="6" s="1"/>
  <c r="O35" i="6"/>
  <c r="K35" i="6"/>
  <c r="G15" i="9"/>
  <c r="C17" i="9"/>
  <c r="F21" i="11"/>
  <c r="G32" i="9"/>
  <c r="F17" i="9"/>
  <c r="D17" i="9"/>
  <c r="E17" i="9"/>
  <c r="I49" i="8"/>
  <c r="H49" i="8"/>
  <c r="G49" i="8"/>
  <c r="J49" i="8"/>
  <c r="F49" i="8"/>
  <c r="G56" i="8"/>
  <c r="Q145" i="6"/>
  <c r="C7" i="6"/>
  <c r="F145" i="6"/>
  <c r="J145" i="6"/>
  <c r="N145" i="6"/>
  <c r="R145" i="6"/>
  <c r="E145" i="6"/>
  <c r="I145" i="6"/>
  <c r="D145" i="6"/>
  <c r="H145" i="6"/>
  <c r="L145" i="6"/>
  <c r="P145" i="6"/>
  <c r="M145" i="6"/>
  <c r="G145" i="6"/>
  <c r="G142" i="6"/>
  <c r="K145" i="6"/>
  <c r="K142" i="6"/>
  <c r="O145" i="6"/>
  <c r="O142" i="6"/>
  <c r="I30" i="6"/>
  <c r="I41" i="6" s="1"/>
  <c r="R41" i="6"/>
  <c r="N41" i="6"/>
  <c r="S27" i="6"/>
  <c r="C41" i="6"/>
  <c r="S21" i="6"/>
  <c r="C142" i="6" l="1"/>
  <c r="C145" i="6"/>
  <c r="S145" i="6" s="1"/>
  <c r="J108" i="12"/>
  <c r="J116" i="12" s="1"/>
  <c r="G49" i="6"/>
  <c r="G52" i="6" s="1"/>
  <c r="G63" i="6" s="1"/>
  <c r="G66" i="6" s="1"/>
  <c r="D40" i="11"/>
  <c r="I61" i="13"/>
  <c r="I69" i="13" s="1"/>
  <c r="I116" i="12"/>
  <c r="J61" i="13"/>
  <c r="J69" i="13" s="1"/>
  <c r="F41" i="6"/>
  <c r="J32" i="6"/>
  <c r="J77" i="13"/>
  <c r="I77" i="13"/>
  <c r="F40" i="11"/>
  <c r="G17" i="9"/>
  <c r="C43" i="13"/>
  <c r="C46" i="13" s="1"/>
  <c r="C101" i="12"/>
  <c r="C84" i="12"/>
  <c r="C98" i="13"/>
  <c r="C104" i="13" s="1"/>
  <c r="C99" i="13"/>
  <c r="E84" i="12"/>
  <c r="E43" i="13"/>
  <c r="E46" i="13" s="1"/>
  <c r="E101" i="12"/>
  <c r="E54" i="13" s="1"/>
  <c r="E80" i="13"/>
  <c r="E99" i="13" s="1"/>
  <c r="E40" i="11"/>
  <c r="F84" i="12"/>
  <c r="F43" i="13"/>
  <c r="F46" i="13" s="1"/>
  <c r="F101" i="12"/>
  <c r="F54" i="13" s="1"/>
  <c r="D84" i="12"/>
  <c r="D101" i="12"/>
  <c r="D43" i="13"/>
  <c r="D46" i="13" s="1"/>
  <c r="D99" i="13"/>
  <c r="G53" i="8"/>
  <c r="F59" i="8"/>
  <c r="F22" i="12" s="1"/>
  <c r="F64" i="12" s="1"/>
  <c r="F74" i="12" s="1"/>
  <c r="F22" i="13"/>
  <c r="H22" i="13"/>
  <c r="E25" i="13"/>
  <c r="E38" i="13"/>
  <c r="G22" i="13"/>
  <c r="F55" i="8"/>
  <c r="D23" i="13"/>
  <c r="D27" i="13" s="1"/>
  <c r="D26" i="12"/>
  <c r="F26" i="13"/>
  <c r="F39" i="13"/>
  <c r="I32" i="6"/>
  <c r="G41" i="6"/>
  <c r="G44" i="6" s="1"/>
  <c r="G57" i="6" s="1"/>
  <c r="M32" i="6"/>
  <c r="L41" i="6"/>
  <c r="O41" i="6"/>
  <c r="Q32" i="6"/>
  <c r="S29" i="6"/>
  <c r="R43" i="6"/>
  <c r="R44" i="6" s="1"/>
  <c r="P49" i="6"/>
  <c r="P52" i="6" s="1"/>
  <c r="P43" i="6"/>
  <c r="H43" i="6"/>
  <c r="L43" i="6"/>
  <c r="K41" i="6"/>
  <c r="E32" i="6"/>
  <c r="P41" i="6"/>
  <c r="J38" i="6"/>
  <c r="E38" i="6"/>
  <c r="D41" i="6"/>
  <c r="S30" i="6"/>
  <c r="H32" i="6"/>
  <c r="H41" i="6"/>
  <c r="R49" i="6"/>
  <c r="R52" i="6" s="1"/>
  <c r="H49" i="6"/>
  <c r="H52" i="6" s="1"/>
  <c r="K38" i="6"/>
  <c r="F38" i="6"/>
  <c r="F43" i="6" s="1"/>
  <c r="L63" i="6"/>
  <c r="L66" i="6" s="1"/>
  <c r="Q38" i="6"/>
  <c r="O38" i="6"/>
  <c r="D38" i="6"/>
  <c r="I38" i="6"/>
  <c r="C38" i="6"/>
  <c r="S35" i="6"/>
  <c r="N38" i="6"/>
  <c r="M38" i="6"/>
  <c r="G21" i="9"/>
  <c r="G23" i="9" s="1"/>
  <c r="G81" i="12" s="1"/>
  <c r="H15" i="9"/>
  <c r="H10" i="9"/>
  <c r="H32" i="9"/>
  <c r="G62" i="8"/>
  <c r="G25" i="12" s="1"/>
  <c r="H56" i="8"/>
  <c r="F54" i="8"/>
  <c r="R142" i="6"/>
  <c r="P142" i="6"/>
  <c r="N142" i="6"/>
  <c r="Q142" i="6"/>
  <c r="H142" i="6"/>
  <c r="M142" i="6"/>
  <c r="L142" i="6"/>
  <c r="E142" i="6"/>
  <c r="P149" i="6"/>
  <c r="L149" i="6"/>
  <c r="R149" i="6"/>
  <c r="F142" i="6"/>
  <c r="K149" i="6"/>
  <c r="I142" i="6"/>
  <c r="E149" i="6"/>
  <c r="J142" i="6"/>
  <c r="F149" i="6"/>
  <c r="O149" i="6"/>
  <c r="G149" i="6"/>
  <c r="D142" i="6"/>
  <c r="N149" i="6"/>
  <c r="M149" i="6"/>
  <c r="H149" i="6"/>
  <c r="D149" i="6"/>
  <c r="I149" i="6"/>
  <c r="J149" i="6"/>
  <c r="Q149" i="6"/>
  <c r="D32" i="6"/>
  <c r="C149" i="6" l="1"/>
  <c r="S149" i="6" s="1"/>
  <c r="F44" i="6"/>
  <c r="F57" i="6" s="1"/>
  <c r="S142" i="6"/>
  <c r="D7" i="6" s="1"/>
  <c r="D115" i="12"/>
  <c r="C115" i="12"/>
  <c r="C114" i="12"/>
  <c r="G26" i="13"/>
  <c r="G67" i="12"/>
  <c r="G77" i="12" s="1"/>
  <c r="G39" i="13" s="1"/>
  <c r="G21" i="11"/>
  <c r="G80" i="13" s="1"/>
  <c r="G99" i="13" s="1"/>
  <c r="D96" i="13"/>
  <c r="D41" i="11"/>
  <c r="D39" i="11"/>
  <c r="S32" i="6"/>
  <c r="D6" i="6" s="1"/>
  <c r="F80" i="13"/>
  <c r="F99" i="13" s="1"/>
  <c r="D54" i="13"/>
  <c r="C54" i="13"/>
  <c r="G101" i="12"/>
  <c r="G54" i="13" s="1"/>
  <c r="G84" i="12"/>
  <c r="G43" i="13"/>
  <c r="G46" i="13" s="1"/>
  <c r="H53" i="8"/>
  <c r="G59" i="8"/>
  <c r="G22" i="12" s="1"/>
  <c r="G64" i="12" s="1"/>
  <c r="G74" i="12" s="1"/>
  <c r="F61" i="8"/>
  <c r="F24" i="12" s="1"/>
  <c r="G55" i="8"/>
  <c r="E23" i="13"/>
  <c r="E26" i="12"/>
  <c r="I22" i="13"/>
  <c r="E24" i="13"/>
  <c r="E37" i="13"/>
  <c r="G35" i="13"/>
  <c r="F35" i="13"/>
  <c r="I56" i="8"/>
  <c r="D36" i="13"/>
  <c r="D40" i="13" s="1"/>
  <c r="D78" i="12"/>
  <c r="D100" i="12" s="1"/>
  <c r="D53" i="13" s="1"/>
  <c r="H35" i="13"/>
  <c r="P44" i="6"/>
  <c r="P57" i="6" s="1"/>
  <c r="H44" i="6"/>
  <c r="H57" i="6" s="1"/>
  <c r="L44" i="6"/>
  <c r="L57" i="6" s="1"/>
  <c r="R46" i="6"/>
  <c r="R57" i="6"/>
  <c r="R55" i="6"/>
  <c r="M43" i="6"/>
  <c r="M44" i="6" s="1"/>
  <c r="M57" i="6" s="1"/>
  <c r="O43" i="6"/>
  <c r="O44" i="6" s="1"/>
  <c r="O57" i="6" s="1"/>
  <c r="N43" i="6"/>
  <c r="N44" i="6" s="1"/>
  <c r="N46" i="6" s="1"/>
  <c r="I43" i="6"/>
  <c r="I44" i="6" s="1"/>
  <c r="I57" i="6" s="1"/>
  <c r="Q43" i="6"/>
  <c r="Q44" i="6" s="1"/>
  <c r="Q57" i="6" s="1"/>
  <c r="D43" i="6"/>
  <c r="D44" i="6" s="1"/>
  <c r="D55" i="6" s="1"/>
  <c r="J43" i="6"/>
  <c r="J44" i="6" s="1"/>
  <c r="J55" i="6" s="1"/>
  <c r="P63" i="6"/>
  <c r="P66" i="6" s="1"/>
  <c r="C43" i="6"/>
  <c r="C44" i="6" s="1"/>
  <c r="C57" i="6" s="1"/>
  <c r="E49" i="6"/>
  <c r="E52" i="6" s="1"/>
  <c r="E63" i="6" s="1"/>
  <c r="E66" i="6" s="1"/>
  <c r="E77" i="6" s="1"/>
  <c r="E80" i="6" s="1"/>
  <c r="E43" i="6"/>
  <c r="E44" i="6" s="1"/>
  <c r="E55" i="6" s="1"/>
  <c r="S41" i="6"/>
  <c r="K43" i="6"/>
  <c r="J49" i="6"/>
  <c r="J52" i="6" s="1"/>
  <c r="J63" i="6" s="1"/>
  <c r="J66" i="6" s="1"/>
  <c r="F46" i="6"/>
  <c r="M49" i="6"/>
  <c r="M52" i="6" s="1"/>
  <c r="I49" i="6"/>
  <c r="I52" i="6" s="1"/>
  <c r="O55" i="6"/>
  <c r="H63" i="6"/>
  <c r="H66" i="6" s="1"/>
  <c r="R63" i="6"/>
  <c r="R66" i="6" s="1"/>
  <c r="S38" i="6"/>
  <c r="C49" i="6"/>
  <c r="L77" i="6"/>
  <c r="L80" i="6" s="1"/>
  <c r="N49" i="6"/>
  <c r="N52" i="6" s="1"/>
  <c r="D49" i="6"/>
  <c r="D52" i="6" s="1"/>
  <c r="Q49" i="6"/>
  <c r="Q52" i="6" s="1"/>
  <c r="K49" i="6"/>
  <c r="K52" i="6" s="1"/>
  <c r="O49" i="6"/>
  <c r="O52" i="6" s="1"/>
  <c r="G46" i="6"/>
  <c r="G55" i="6"/>
  <c r="F49" i="6"/>
  <c r="F52" i="6" s="1"/>
  <c r="G77" i="6"/>
  <c r="G80" i="6" s="1"/>
  <c r="H21" i="9"/>
  <c r="H23" i="9" s="1"/>
  <c r="H81" i="12" s="1"/>
  <c r="H84" i="12" s="1"/>
  <c r="H17" i="9"/>
  <c r="I15" i="9"/>
  <c r="I10" i="9"/>
  <c r="I32" i="9"/>
  <c r="F60" i="8"/>
  <c r="F23" i="12" s="1"/>
  <c r="F65" i="12" s="1"/>
  <c r="F75" i="12" s="1"/>
  <c r="G54" i="8"/>
  <c r="H62" i="8"/>
  <c r="H25" i="12" s="1"/>
  <c r="I160" i="6"/>
  <c r="I164" i="6" s="1"/>
  <c r="I157" i="6"/>
  <c r="O160" i="6"/>
  <c r="O164" i="6" s="1"/>
  <c r="O157" i="6"/>
  <c r="R157" i="6"/>
  <c r="R160" i="6"/>
  <c r="R164" i="6" s="1"/>
  <c r="H160" i="6"/>
  <c r="H164" i="6" s="1"/>
  <c r="N157" i="6"/>
  <c r="N160" i="6"/>
  <c r="N164" i="6" s="1"/>
  <c r="K157" i="6"/>
  <c r="K160" i="6"/>
  <c r="K164" i="6" s="1"/>
  <c r="P160" i="6"/>
  <c r="P164" i="6" s="1"/>
  <c r="M160" i="6"/>
  <c r="M164" i="6" s="1"/>
  <c r="Q160" i="6"/>
  <c r="Q164" i="6" s="1"/>
  <c r="J157" i="6"/>
  <c r="J160" i="6"/>
  <c r="J164" i="6" s="1"/>
  <c r="D160" i="6"/>
  <c r="D164" i="6" s="1"/>
  <c r="D157" i="6"/>
  <c r="G157" i="6"/>
  <c r="G160" i="6"/>
  <c r="G164" i="6" s="1"/>
  <c r="F157" i="6"/>
  <c r="F160" i="6"/>
  <c r="F164" i="6" s="1"/>
  <c r="E160" i="6"/>
  <c r="E164" i="6" s="1"/>
  <c r="L160" i="6"/>
  <c r="L164" i="6" s="1"/>
  <c r="D114" i="12" l="1"/>
  <c r="C160" i="6"/>
  <c r="C157" i="6"/>
  <c r="E46" i="6"/>
  <c r="F55" i="6"/>
  <c r="H43" i="13"/>
  <c r="H46" i="13" s="1"/>
  <c r="H101" i="12"/>
  <c r="H54" i="13" s="1"/>
  <c r="D68" i="13"/>
  <c r="D67" i="13"/>
  <c r="D103" i="13" s="1"/>
  <c r="C67" i="13"/>
  <c r="C103" i="13" s="1"/>
  <c r="C105" i="13" s="1"/>
  <c r="C68" i="13"/>
  <c r="H26" i="13"/>
  <c r="H67" i="12"/>
  <c r="H77" i="12" s="1"/>
  <c r="H39" i="13" s="1"/>
  <c r="F66" i="12"/>
  <c r="F76" i="12" s="1"/>
  <c r="F38" i="13" s="1"/>
  <c r="H46" i="6"/>
  <c r="G40" i="11"/>
  <c r="H21" i="11"/>
  <c r="H40" i="11" s="1"/>
  <c r="S160" i="6"/>
  <c r="R58" i="6"/>
  <c r="R69" i="6" s="1"/>
  <c r="F25" i="13"/>
  <c r="M46" i="6"/>
  <c r="M55" i="6"/>
  <c r="I46" i="6"/>
  <c r="P46" i="6"/>
  <c r="D100" i="13"/>
  <c r="D98" i="13"/>
  <c r="D104" i="13" s="1"/>
  <c r="Q46" i="6"/>
  <c r="P55" i="6"/>
  <c r="P58" i="6" s="1"/>
  <c r="P71" i="6" s="1"/>
  <c r="F26" i="12"/>
  <c r="I53" i="8"/>
  <c r="H59" i="8"/>
  <c r="H22" i="12" s="1"/>
  <c r="H64" i="12" s="1"/>
  <c r="H74" i="12" s="1"/>
  <c r="J56" i="8"/>
  <c r="F63" i="8"/>
  <c r="G61" i="8"/>
  <c r="G24" i="12" s="1"/>
  <c r="J22" i="13"/>
  <c r="F23" i="13"/>
  <c r="E36" i="13"/>
  <c r="E40" i="13" s="1"/>
  <c r="E78" i="12"/>
  <c r="E100" i="12" s="1"/>
  <c r="I62" i="8"/>
  <c r="I25" i="12" s="1"/>
  <c r="E27" i="13"/>
  <c r="F24" i="13"/>
  <c r="F37" i="13"/>
  <c r="H55" i="8"/>
  <c r="I35" i="13"/>
  <c r="D46" i="6"/>
  <c r="O46" i="6"/>
  <c r="H55" i="6"/>
  <c r="H58" i="6" s="1"/>
  <c r="H71" i="6" s="1"/>
  <c r="E57" i="6"/>
  <c r="E58" i="6" s="1"/>
  <c r="L55" i="6"/>
  <c r="L58" i="6" s="1"/>
  <c r="L46" i="6"/>
  <c r="I55" i="6"/>
  <c r="I58" i="6" s="1"/>
  <c r="I69" i="6" s="1"/>
  <c r="J57" i="6"/>
  <c r="J58" i="6" s="1"/>
  <c r="J69" i="6" s="1"/>
  <c r="N55" i="6"/>
  <c r="S43" i="6"/>
  <c r="P77" i="6"/>
  <c r="P80" i="6" s="1"/>
  <c r="J46" i="6"/>
  <c r="D57" i="6"/>
  <c r="N57" i="6"/>
  <c r="M58" i="6"/>
  <c r="M69" i="6" s="1"/>
  <c r="Q55" i="6"/>
  <c r="Q58" i="6" s="1"/>
  <c r="K44" i="6"/>
  <c r="C46" i="6"/>
  <c r="C55" i="6"/>
  <c r="C58" i="6" s="1"/>
  <c r="G58" i="6"/>
  <c r="G71" i="6" s="1"/>
  <c r="G91" i="6"/>
  <c r="G94" i="6" s="1"/>
  <c r="K63" i="6"/>
  <c r="K66" i="6" s="1"/>
  <c r="D63" i="6"/>
  <c r="D66" i="6" s="1"/>
  <c r="S49" i="6"/>
  <c r="C52" i="6"/>
  <c r="I63" i="6"/>
  <c r="I66" i="6" s="1"/>
  <c r="Q63" i="6"/>
  <c r="Q66" i="6" s="1"/>
  <c r="H77" i="6"/>
  <c r="H80" i="6" s="1"/>
  <c r="F63" i="6"/>
  <c r="F66" i="6" s="1"/>
  <c r="O63" i="6"/>
  <c r="O66" i="6" s="1"/>
  <c r="R77" i="6"/>
  <c r="R80" i="6" s="1"/>
  <c r="E91" i="6"/>
  <c r="E94" i="6" s="1"/>
  <c r="N63" i="6"/>
  <c r="N66" i="6" s="1"/>
  <c r="J77" i="6"/>
  <c r="J80" i="6" s="1"/>
  <c r="O58" i="6"/>
  <c r="O71" i="6" s="1"/>
  <c r="M63" i="6"/>
  <c r="M66" i="6" s="1"/>
  <c r="L91" i="6"/>
  <c r="L94" i="6" s="1"/>
  <c r="F58" i="6"/>
  <c r="J32" i="9"/>
  <c r="J15" i="9"/>
  <c r="J10" i="9"/>
  <c r="I21" i="9"/>
  <c r="I23" i="9" s="1"/>
  <c r="I81" i="12" s="1"/>
  <c r="I84" i="12" s="1"/>
  <c r="I17" i="9"/>
  <c r="H54" i="8"/>
  <c r="G60" i="8"/>
  <c r="G23" i="12" s="1"/>
  <c r="G65" i="12" s="1"/>
  <c r="G75" i="12" s="1"/>
  <c r="P157" i="6"/>
  <c r="Q157" i="6"/>
  <c r="M157" i="6"/>
  <c r="E157" i="6"/>
  <c r="Q175" i="6"/>
  <c r="Q179" i="6" s="1"/>
  <c r="C164" i="6"/>
  <c r="S164" i="6" s="1"/>
  <c r="I172" i="6"/>
  <c r="I175" i="6"/>
  <c r="I179" i="6" s="1"/>
  <c r="J175" i="6"/>
  <c r="J179" i="6" s="1"/>
  <c r="J172" i="6"/>
  <c r="L157" i="6"/>
  <c r="E175" i="6"/>
  <c r="E179" i="6" s="1"/>
  <c r="G175" i="6"/>
  <c r="G179" i="6" s="1"/>
  <c r="G172" i="6"/>
  <c r="H157" i="6"/>
  <c r="R175" i="6"/>
  <c r="R179" i="6" s="1"/>
  <c r="R172" i="6"/>
  <c r="O175" i="6"/>
  <c r="O179" i="6" s="1"/>
  <c r="O172" i="6"/>
  <c r="M172" i="6"/>
  <c r="M175" i="6"/>
  <c r="M179" i="6" s="1"/>
  <c r="K175" i="6"/>
  <c r="K179" i="6" s="1"/>
  <c r="K172" i="6"/>
  <c r="H175" i="6"/>
  <c r="H179" i="6" s="1"/>
  <c r="L175" i="6"/>
  <c r="L179" i="6" s="1"/>
  <c r="F175" i="6"/>
  <c r="F179" i="6" s="1"/>
  <c r="F172" i="6"/>
  <c r="D175" i="6"/>
  <c r="D179" i="6" s="1"/>
  <c r="D172" i="6"/>
  <c r="P175" i="6"/>
  <c r="P179" i="6" s="1"/>
  <c r="N172" i="6"/>
  <c r="N175" i="6"/>
  <c r="N179" i="6" s="1"/>
  <c r="E96" i="13" l="1"/>
  <c r="R60" i="6"/>
  <c r="P60" i="6"/>
  <c r="S157" i="6"/>
  <c r="E7" i="6" s="1"/>
  <c r="H60" i="6"/>
  <c r="R71" i="6"/>
  <c r="R72" i="6" s="1"/>
  <c r="R85" i="6" s="1"/>
  <c r="P69" i="6"/>
  <c r="P72" i="6" s="1"/>
  <c r="P85" i="6" s="1"/>
  <c r="I101" i="12"/>
  <c r="I54" i="13" s="1"/>
  <c r="I43" i="13"/>
  <c r="I46" i="13" s="1"/>
  <c r="H80" i="13"/>
  <c r="H99" i="13" s="1"/>
  <c r="E115" i="12"/>
  <c r="E114" i="12"/>
  <c r="G25" i="13"/>
  <c r="G66" i="12"/>
  <c r="G76" i="12" s="1"/>
  <c r="G38" i="13" s="1"/>
  <c r="I67" i="12"/>
  <c r="I77" i="12" s="1"/>
  <c r="I39" i="13" s="1"/>
  <c r="H69" i="6"/>
  <c r="H72" i="6" s="1"/>
  <c r="H85" i="6" s="1"/>
  <c r="C71" i="6"/>
  <c r="I21" i="11"/>
  <c r="I80" i="13" s="1"/>
  <c r="I99" i="13" s="1"/>
  <c r="D105" i="13"/>
  <c r="N58" i="6"/>
  <c r="N60" i="6" s="1"/>
  <c r="I26" i="13"/>
  <c r="J53" i="8"/>
  <c r="J59" i="8" s="1"/>
  <c r="J22" i="12" s="1"/>
  <c r="J64" i="12" s="1"/>
  <c r="J74" i="12" s="1"/>
  <c r="I59" i="8"/>
  <c r="I22" i="12" s="1"/>
  <c r="I64" i="12" s="1"/>
  <c r="I74" i="12" s="1"/>
  <c r="J62" i="8"/>
  <c r="J25" i="12" s="1"/>
  <c r="F27" i="13"/>
  <c r="F36" i="13"/>
  <c r="F40" i="13" s="1"/>
  <c r="F78" i="12"/>
  <c r="F100" i="12" s="1"/>
  <c r="G26" i="12"/>
  <c r="H61" i="8"/>
  <c r="H24" i="12" s="1"/>
  <c r="G24" i="13"/>
  <c r="G37" i="13"/>
  <c r="E53" i="13"/>
  <c r="J35" i="13"/>
  <c r="G23" i="13"/>
  <c r="E60" i="6"/>
  <c r="E71" i="6"/>
  <c r="E69" i="6"/>
  <c r="J60" i="6"/>
  <c r="J71" i="6"/>
  <c r="J72" i="6" s="1"/>
  <c r="J85" i="6" s="1"/>
  <c r="I71" i="6"/>
  <c r="I72" i="6" s="1"/>
  <c r="I85" i="6" s="1"/>
  <c r="Q69" i="6"/>
  <c r="Q71" i="6"/>
  <c r="M60" i="6"/>
  <c r="M71" i="6"/>
  <c r="M72" i="6" s="1"/>
  <c r="L71" i="6"/>
  <c r="L60" i="6"/>
  <c r="L69" i="6"/>
  <c r="P91" i="6"/>
  <c r="P94" i="6" s="1"/>
  <c r="P105" i="6" s="1"/>
  <c r="P108" i="6" s="1"/>
  <c r="K57" i="6"/>
  <c r="S57" i="6" s="1"/>
  <c r="F37" i="11" s="1"/>
  <c r="F96" i="13" s="1"/>
  <c r="K46" i="6"/>
  <c r="S46" i="6" s="1"/>
  <c r="E6" i="6" s="1"/>
  <c r="K55" i="6"/>
  <c r="S44" i="6"/>
  <c r="F69" i="6"/>
  <c r="F71" i="6"/>
  <c r="P83" i="6"/>
  <c r="I60" i="6"/>
  <c r="G69" i="6"/>
  <c r="G72" i="6" s="1"/>
  <c r="G85" i="6" s="1"/>
  <c r="Q60" i="6"/>
  <c r="D58" i="6"/>
  <c r="R83" i="6"/>
  <c r="R74" i="6"/>
  <c r="G60" i="6"/>
  <c r="M77" i="6"/>
  <c r="M80" i="6" s="1"/>
  <c r="N77" i="6"/>
  <c r="N80" i="6" s="1"/>
  <c r="R91" i="6"/>
  <c r="R94" i="6" s="1"/>
  <c r="O77" i="6"/>
  <c r="O80" i="6" s="1"/>
  <c r="D77" i="6"/>
  <c r="D80" i="6" s="1"/>
  <c r="L105" i="6"/>
  <c r="L108" i="6" s="1"/>
  <c r="E105" i="6"/>
  <c r="E108" i="6" s="1"/>
  <c r="K77" i="6"/>
  <c r="K80" i="6" s="1"/>
  <c r="J91" i="6"/>
  <c r="J94" i="6" s="1"/>
  <c r="F60" i="6"/>
  <c r="I77" i="6"/>
  <c r="I80" i="6" s="1"/>
  <c r="O60" i="6"/>
  <c r="O69" i="6"/>
  <c r="O72" i="6" s="1"/>
  <c r="O85" i="6" s="1"/>
  <c r="F77" i="6"/>
  <c r="F80" i="6" s="1"/>
  <c r="H91" i="6"/>
  <c r="H94" i="6" s="1"/>
  <c r="Q77" i="6"/>
  <c r="Q80" i="6" s="1"/>
  <c r="C63" i="6"/>
  <c r="S52" i="6"/>
  <c r="G105" i="6"/>
  <c r="G108" i="6" s="1"/>
  <c r="C69" i="6"/>
  <c r="C60" i="6"/>
  <c r="J21" i="9"/>
  <c r="J23" i="9" s="1"/>
  <c r="J81" i="12" s="1"/>
  <c r="J101" i="12" s="1"/>
  <c r="J54" i="13" s="1"/>
  <c r="J17" i="9"/>
  <c r="G63" i="8"/>
  <c r="I55" i="8"/>
  <c r="H60" i="8"/>
  <c r="H23" i="12" s="1"/>
  <c r="I54" i="8"/>
  <c r="P172" i="6"/>
  <c r="Q172" i="6"/>
  <c r="L190" i="6"/>
  <c r="L194" i="6" s="1"/>
  <c r="H172" i="6"/>
  <c r="E190" i="6"/>
  <c r="E194" i="6" s="1"/>
  <c r="H190" i="6"/>
  <c r="H194" i="6" s="1"/>
  <c r="M187" i="6"/>
  <c r="M190" i="6"/>
  <c r="M194" i="6" s="1"/>
  <c r="I187" i="6"/>
  <c r="I190" i="6"/>
  <c r="I194" i="6" s="1"/>
  <c r="C175" i="6"/>
  <c r="S175" i="6" s="1"/>
  <c r="N190" i="6"/>
  <c r="N194" i="6" s="1"/>
  <c r="N187" i="6"/>
  <c r="D190" i="6"/>
  <c r="D194" i="6" s="1"/>
  <c r="D187" i="6"/>
  <c r="R190" i="6"/>
  <c r="R194" i="6" s="1"/>
  <c r="R187" i="6"/>
  <c r="E172" i="6"/>
  <c r="F190" i="6"/>
  <c r="F194" i="6" s="1"/>
  <c r="F187" i="6"/>
  <c r="K187" i="6"/>
  <c r="K190" i="6"/>
  <c r="K194" i="6" s="1"/>
  <c r="O187" i="6"/>
  <c r="O190" i="6"/>
  <c r="O194" i="6" s="1"/>
  <c r="P190" i="6"/>
  <c r="P194" i="6" s="1"/>
  <c r="G187" i="6"/>
  <c r="G190" i="6"/>
  <c r="G194" i="6" s="1"/>
  <c r="J190" i="6"/>
  <c r="J194" i="6" s="1"/>
  <c r="J187" i="6"/>
  <c r="Q190" i="6"/>
  <c r="Q194" i="6" s="1"/>
  <c r="N71" i="6" l="1"/>
  <c r="H74" i="6"/>
  <c r="P74" i="6"/>
  <c r="N69" i="6"/>
  <c r="N72" i="6" s="1"/>
  <c r="N85" i="6" s="1"/>
  <c r="E72" i="6"/>
  <c r="E85" i="6" s="1"/>
  <c r="J43" i="13"/>
  <c r="J46" i="13" s="1"/>
  <c r="J84" i="12"/>
  <c r="I40" i="11"/>
  <c r="E68" i="13"/>
  <c r="E67" i="13"/>
  <c r="E103" i="13" s="1"/>
  <c r="F115" i="12"/>
  <c r="F114" i="12"/>
  <c r="H25" i="13"/>
  <c r="H66" i="12"/>
  <c r="H76" i="12" s="1"/>
  <c r="H38" i="13" s="1"/>
  <c r="H24" i="13"/>
  <c r="H65" i="12"/>
  <c r="H75" i="12" s="1"/>
  <c r="H37" i="13" s="1"/>
  <c r="J67" i="12"/>
  <c r="J77" i="12" s="1"/>
  <c r="J39" i="13" s="1"/>
  <c r="H83" i="6"/>
  <c r="J21" i="11"/>
  <c r="J40" i="11" s="1"/>
  <c r="J74" i="6"/>
  <c r="J83" i="6"/>
  <c r="J86" i="6" s="1"/>
  <c r="J99" i="6" s="1"/>
  <c r="J26" i="13"/>
  <c r="H26" i="12"/>
  <c r="G27" i="13"/>
  <c r="G36" i="13"/>
  <c r="G40" i="13" s="1"/>
  <c r="G78" i="12"/>
  <c r="G100" i="12" s="1"/>
  <c r="F53" i="13"/>
  <c r="H23" i="13"/>
  <c r="L72" i="6"/>
  <c r="L85" i="6" s="1"/>
  <c r="F72" i="6"/>
  <c r="F85" i="6" s="1"/>
  <c r="Q72" i="6"/>
  <c r="Q85" i="6" s="1"/>
  <c r="M83" i="6"/>
  <c r="M74" i="6"/>
  <c r="M85" i="6"/>
  <c r="D69" i="6"/>
  <c r="D71" i="6"/>
  <c r="S55" i="6"/>
  <c r="K58" i="6"/>
  <c r="S58" i="6" s="1"/>
  <c r="P86" i="6"/>
  <c r="P99" i="6" s="1"/>
  <c r="H86" i="6"/>
  <c r="I83" i="6"/>
  <c r="I86" i="6" s="1"/>
  <c r="I99" i="6" s="1"/>
  <c r="G83" i="6"/>
  <c r="G86" i="6" s="1"/>
  <c r="G99" i="6" s="1"/>
  <c r="O83" i="6"/>
  <c r="R86" i="6"/>
  <c r="R99" i="6" s="1"/>
  <c r="D60" i="6"/>
  <c r="F74" i="6"/>
  <c r="G74" i="6"/>
  <c r="E74" i="6"/>
  <c r="K91" i="6"/>
  <c r="K94" i="6" s="1"/>
  <c r="O91" i="6"/>
  <c r="O94" i="6" s="1"/>
  <c r="R105" i="6"/>
  <c r="R108" i="6" s="1"/>
  <c r="S63" i="6"/>
  <c r="C66" i="6"/>
  <c r="H105" i="6"/>
  <c r="H108" i="6" s="1"/>
  <c r="F91" i="6"/>
  <c r="F94" i="6" s="1"/>
  <c r="I91" i="6"/>
  <c r="I94" i="6" s="1"/>
  <c r="O74" i="6"/>
  <c r="Q91" i="6"/>
  <c r="Q94" i="6" s="1"/>
  <c r="I74" i="6"/>
  <c r="J105" i="6"/>
  <c r="J108" i="6" s="1"/>
  <c r="D91" i="6"/>
  <c r="D94" i="6" s="1"/>
  <c r="N91" i="6"/>
  <c r="N94" i="6" s="1"/>
  <c r="M91" i="6"/>
  <c r="M94" i="6" s="1"/>
  <c r="C72" i="6"/>
  <c r="H63" i="8"/>
  <c r="J55" i="8"/>
  <c r="I61" i="8"/>
  <c r="I24" i="12" s="1"/>
  <c r="I60" i="8"/>
  <c r="I23" i="12" s="1"/>
  <c r="J54" i="8"/>
  <c r="P187" i="6"/>
  <c r="L172" i="6"/>
  <c r="H187" i="6"/>
  <c r="E187" i="6"/>
  <c r="G205" i="6"/>
  <c r="G209" i="6" s="1"/>
  <c r="G202" i="6"/>
  <c r="R202" i="6"/>
  <c r="R205" i="6"/>
  <c r="R209" i="6" s="1"/>
  <c r="C179" i="6"/>
  <c r="S179" i="6" s="1"/>
  <c r="L205" i="6"/>
  <c r="L209" i="6" s="1"/>
  <c r="O205" i="6"/>
  <c r="O209" i="6" s="1"/>
  <c r="O202" i="6"/>
  <c r="D202" i="6"/>
  <c r="D205" i="6"/>
  <c r="D209" i="6" s="1"/>
  <c r="I205" i="6"/>
  <c r="I209" i="6" s="1"/>
  <c r="I202" i="6"/>
  <c r="E205" i="6"/>
  <c r="E209" i="6" s="1"/>
  <c r="Q205" i="6"/>
  <c r="Q209" i="6" s="1"/>
  <c r="J202" i="6"/>
  <c r="J205" i="6"/>
  <c r="J209" i="6" s="1"/>
  <c r="P205" i="6"/>
  <c r="P209" i="6" s="1"/>
  <c r="M205" i="6"/>
  <c r="M209" i="6" s="1"/>
  <c r="M202" i="6"/>
  <c r="H205" i="6"/>
  <c r="H209" i="6" s="1"/>
  <c r="K205" i="6"/>
  <c r="K209" i="6" s="1"/>
  <c r="K202" i="6"/>
  <c r="F202" i="6"/>
  <c r="F205" i="6"/>
  <c r="F209" i="6" s="1"/>
  <c r="N202" i="6"/>
  <c r="N205" i="6"/>
  <c r="N209" i="6" s="1"/>
  <c r="C172" i="6"/>
  <c r="E83" i="6" l="1"/>
  <c r="J80" i="13"/>
  <c r="J99" i="13" s="1"/>
  <c r="G114" i="12"/>
  <c r="G115" i="12"/>
  <c r="F68" i="13"/>
  <c r="F67" i="13"/>
  <c r="F103" i="13" s="1"/>
  <c r="I66" i="12"/>
  <c r="I76" i="12" s="1"/>
  <c r="I38" i="13" s="1"/>
  <c r="I65" i="12"/>
  <c r="I75" i="12" s="1"/>
  <c r="I37" i="13" s="1"/>
  <c r="H27" i="13"/>
  <c r="J97" i="6"/>
  <c r="J100" i="6" s="1"/>
  <c r="J113" i="6" s="1"/>
  <c r="L83" i="6"/>
  <c r="J88" i="6"/>
  <c r="P97" i="6"/>
  <c r="P100" i="6" s="1"/>
  <c r="P113" i="6" s="1"/>
  <c r="S172" i="6"/>
  <c r="F7" i="6" s="1"/>
  <c r="F83" i="6"/>
  <c r="F86" i="6" s="1"/>
  <c r="F99" i="6" s="1"/>
  <c r="D72" i="6"/>
  <c r="D85" i="6" s="1"/>
  <c r="I25" i="13"/>
  <c r="I24" i="13"/>
  <c r="I26" i="12"/>
  <c r="G53" i="13"/>
  <c r="H36" i="13"/>
  <c r="H40" i="13" s="1"/>
  <c r="H78" i="12"/>
  <c r="H100" i="12" s="1"/>
  <c r="E93" i="13"/>
  <c r="I23" i="13"/>
  <c r="E95" i="13"/>
  <c r="L74" i="6"/>
  <c r="L86" i="6"/>
  <c r="L97" i="6" s="1"/>
  <c r="Q83" i="6"/>
  <c r="Q86" i="6" s="1"/>
  <c r="Q99" i="6" s="1"/>
  <c r="N74" i="6"/>
  <c r="P88" i="6"/>
  <c r="Q74" i="6"/>
  <c r="N83" i="6"/>
  <c r="N86" i="6" s="1"/>
  <c r="C85" i="6"/>
  <c r="H97" i="6"/>
  <c r="H99" i="6"/>
  <c r="M86" i="6"/>
  <c r="K71" i="6"/>
  <c r="S71" i="6" s="1"/>
  <c r="G37" i="11" s="1"/>
  <c r="G96" i="13" s="1"/>
  <c r="K60" i="6"/>
  <c r="S60" i="6" s="1"/>
  <c r="F6" i="6" s="1"/>
  <c r="K69" i="6"/>
  <c r="O86" i="6"/>
  <c r="O99" i="6" s="1"/>
  <c r="H88" i="6"/>
  <c r="I97" i="6"/>
  <c r="I100" i="6" s="1"/>
  <c r="I113" i="6" s="1"/>
  <c r="R97" i="6"/>
  <c r="R100" i="6" s="1"/>
  <c r="R113" i="6" s="1"/>
  <c r="R88" i="6"/>
  <c r="E86" i="6"/>
  <c r="E99" i="6" s="1"/>
  <c r="G97" i="6"/>
  <c r="G88" i="6"/>
  <c r="I88" i="6"/>
  <c r="C77" i="6"/>
  <c r="S66" i="6"/>
  <c r="K105" i="6"/>
  <c r="K108" i="6" s="1"/>
  <c r="F105" i="6"/>
  <c r="F108" i="6" s="1"/>
  <c r="M105" i="6"/>
  <c r="M108" i="6" s="1"/>
  <c r="I105" i="6"/>
  <c r="I108" i="6" s="1"/>
  <c r="Q105" i="6"/>
  <c r="Q108" i="6" s="1"/>
  <c r="N105" i="6"/>
  <c r="N108" i="6" s="1"/>
  <c r="D105" i="6"/>
  <c r="D108" i="6" s="1"/>
  <c r="O105" i="6"/>
  <c r="O108" i="6" s="1"/>
  <c r="C83" i="6"/>
  <c r="C74" i="6"/>
  <c r="J60" i="8"/>
  <c r="J23" i="12" s="1"/>
  <c r="J61" i="8"/>
  <c r="J24" i="12" s="1"/>
  <c r="I63" i="8"/>
  <c r="P202" i="6"/>
  <c r="Q187" i="6"/>
  <c r="E220" i="6"/>
  <c r="E224" i="6" s="1"/>
  <c r="O217" i="6"/>
  <c r="O220" i="6"/>
  <c r="O224" i="6" s="1"/>
  <c r="N220" i="6"/>
  <c r="N224" i="6" s="1"/>
  <c r="N217" i="6"/>
  <c r="J220" i="6"/>
  <c r="J224" i="6" s="1"/>
  <c r="J217" i="6"/>
  <c r="Q220" i="6"/>
  <c r="Q224" i="6" s="1"/>
  <c r="C187" i="6"/>
  <c r="R220" i="6"/>
  <c r="R224" i="6" s="1"/>
  <c r="R217" i="6"/>
  <c r="H220" i="6"/>
  <c r="H224" i="6" s="1"/>
  <c r="M217" i="6"/>
  <c r="M220" i="6"/>
  <c r="M224" i="6" s="1"/>
  <c r="P220" i="6"/>
  <c r="P224" i="6" s="1"/>
  <c r="P217" i="6"/>
  <c r="C190" i="6"/>
  <c r="S190" i="6" s="1"/>
  <c r="G217" i="6"/>
  <c r="G220" i="6"/>
  <c r="G224" i="6" s="1"/>
  <c r="F220" i="6"/>
  <c r="F224" i="6" s="1"/>
  <c r="F217" i="6"/>
  <c r="K217" i="6"/>
  <c r="K220" i="6"/>
  <c r="K224" i="6" s="1"/>
  <c r="L220" i="6"/>
  <c r="L224" i="6" s="1"/>
  <c r="I217" i="6"/>
  <c r="I220" i="6"/>
  <c r="I224" i="6" s="1"/>
  <c r="D220" i="6"/>
  <c r="D224" i="6" s="1"/>
  <c r="D217" i="6"/>
  <c r="Q88" i="6" l="1"/>
  <c r="D74" i="6"/>
  <c r="F88" i="6"/>
  <c r="Q97" i="6"/>
  <c r="Q100" i="6" s="1"/>
  <c r="Q102" i="6" s="1"/>
  <c r="F97" i="6"/>
  <c r="F100" i="6" s="1"/>
  <c r="F113" i="6" s="1"/>
  <c r="H115" i="12"/>
  <c r="H114" i="12"/>
  <c r="G67" i="13"/>
  <c r="G103" i="13" s="1"/>
  <c r="G68" i="13"/>
  <c r="J24" i="13"/>
  <c r="J65" i="12"/>
  <c r="J75" i="12" s="1"/>
  <c r="J37" i="13" s="1"/>
  <c r="J25" i="13"/>
  <c r="J66" i="12"/>
  <c r="J76" i="12" s="1"/>
  <c r="J38" i="13" s="1"/>
  <c r="H100" i="6"/>
  <c r="H111" i="6" s="1"/>
  <c r="D83" i="6"/>
  <c r="D86" i="6" s="1"/>
  <c r="D99" i="6" s="1"/>
  <c r="L99" i="6"/>
  <c r="L100" i="6" s="1"/>
  <c r="L88" i="6"/>
  <c r="N99" i="6"/>
  <c r="N97" i="6"/>
  <c r="N100" i="6" s="1"/>
  <c r="J26" i="12"/>
  <c r="I27" i="13"/>
  <c r="I36" i="13"/>
  <c r="I40" i="13" s="1"/>
  <c r="I78" i="12"/>
  <c r="I100" i="12" s="1"/>
  <c r="H53" i="13"/>
  <c r="F95" i="13"/>
  <c r="J23" i="13"/>
  <c r="O88" i="6"/>
  <c r="M99" i="6"/>
  <c r="M97" i="6"/>
  <c r="M88" i="6"/>
  <c r="K72" i="6"/>
  <c r="S69" i="6"/>
  <c r="O97" i="6"/>
  <c r="O100" i="6" s="1"/>
  <c r="O113" i="6" s="1"/>
  <c r="N88" i="6"/>
  <c r="E97" i="6"/>
  <c r="J111" i="6"/>
  <c r="J102" i="6"/>
  <c r="R111" i="6"/>
  <c r="R102" i="6"/>
  <c r="E88" i="6"/>
  <c r="G100" i="6"/>
  <c r="G113" i="6" s="1"/>
  <c r="I111" i="6"/>
  <c r="I102" i="6"/>
  <c r="S77" i="6"/>
  <c r="C80" i="6"/>
  <c r="P111" i="6"/>
  <c r="P102" i="6"/>
  <c r="C86" i="6"/>
  <c r="J63" i="8"/>
  <c r="E202" i="6"/>
  <c r="Q202" i="6"/>
  <c r="L187" i="6"/>
  <c r="J232" i="6"/>
  <c r="F232" i="6"/>
  <c r="C194" i="6"/>
  <c r="S194" i="6" s="1"/>
  <c r="H202" i="6"/>
  <c r="G232" i="6"/>
  <c r="M232" i="6"/>
  <c r="R232" i="6"/>
  <c r="O232" i="6"/>
  <c r="D232" i="6"/>
  <c r="I232" i="6"/>
  <c r="P232" i="6"/>
  <c r="K232" i="6"/>
  <c r="N232" i="6"/>
  <c r="H102" i="6" l="1"/>
  <c r="H68" i="13"/>
  <c r="H67" i="13"/>
  <c r="H103" i="13" s="1"/>
  <c r="I114" i="12"/>
  <c r="I115" i="12"/>
  <c r="J27" i="13"/>
  <c r="H113" i="6"/>
  <c r="H114" i="6" s="1"/>
  <c r="H116" i="6" s="1"/>
  <c r="M100" i="6"/>
  <c r="M111" i="6" s="1"/>
  <c r="S187" i="6"/>
  <c r="G7" i="6" s="1"/>
  <c r="J36" i="13"/>
  <c r="J40" i="13" s="1"/>
  <c r="J78" i="12"/>
  <c r="J100" i="12" s="1"/>
  <c r="I53" i="13"/>
  <c r="G95" i="13"/>
  <c r="L102" i="6"/>
  <c r="L113" i="6"/>
  <c r="L111" i="6"/>
  <c r="C99" i="6"/>
  <c r="K85" i="6"/>
  <c r="S85" i="6" s="1"/>
  <c r="H37" i="11" s="1"/>
  <c r="H96" i="13" s="1"/>
  <c r="K74" i="6"/>
  <c r="S74" i="6" s="1"/>
  <c r="G6" i="6" s="1"/>
  <c r="S72" i="6"/>
  <c r="K83" i="6"/>
  <c r="N111" i="6"/>
  <c r="N113" i="6"/>
  <c r="Q111" i="6"/>
  <c r="Q113" i="6"/>
  <c r="F102" i="6"/>
  <c r="E100" i="6"/>
  <c r="E113" i="6" s="1"/>
  <c r="F111" i="6"/>
  <c r="F114" i="6" s="1"/>
  <c r="F116" i="6" s="1"/>
  <c r="J114" i="6"/>
  <c r="J116" i="6" s="1"/>
  <c r="G102" i="6"/>
  <c r="N102" i="6"/>
  <c r="R114" i="6"/>
  <c r="R116" i="6" s="1"/>
  <c r="G111" i="6"/>
  <c r="I114" i="6"/>
  <c r="I116" i="6" s="1"/>
  <c r="D97" i="6"/>
  <c r="D88" i="6"/>
  <c r="P114" i="6"/>
  <c r="P116" i="6" s="1"/>
  <c r="O111" i="6"/>
  <c r="O102" i="6"/>
  <c r="C91" i="6"/>
  <c r="S80" i="6"/>
  <c r="C97" i="6"/>
  <c r="C88" i="6"/>
  <c r="Q217" i="6"/>
  <c r="E217" i="6"/>
  <c r="C205" i="6"/>
  <c r="S205" i="6" s="1"/>
  <c r="C202" i="6"/>
  <c r="M113" i="6" l="1"/>
  <c r="M114" i="6" s="1"/>
  <c r="M116" i="6" s="1"/>
  <c r="M102" i="6"/>
  <c r="I67" i="13"/>
  <c r="I103" i="13" s="1"/>
  <c r="I68" i="13"/>
  <c r="J114" i="12"/>
  <c r="J115" i="12"/>
  <c r="J53" i="13"/>
  <c r="H95" i="13"/>
  <c r="Q114" i="6"/>
  <c r="Q116" i="6" s="1"/>
  <c r="L114" i="6"/>
  <c r="L116" i="6" s="1"/>
  <c r="E102" i="6"/>
  <c r="N114" i="6"/>
  <c r="N116" i="6" s="1"/>
  <c r="K86" i="6"/>
  <c r="S83" i="6"/>
  <c r="E111" i="6"/>
  <c r="E114" i="6" s="1"/>
  <c r="E116" i="6" s="1"/>
  <c r="G114" i="6"/>
  <c r="G116" i="6" s="1"/>
  <c r="D100" i="6"/>
  <c r="D113" i="6" s="1"/>
  <c r="O114" i="6"/>
  <c r="O116" i="6" s="1"/>
  <c r="S91" i="6"/>
  <c r="C94" i="6"/>
  <c r="C100" i="6"/>
  <c r="Q232" i="6"/>
  <c r="L202" i="6"/>
  <c r="E232" i="6"/>
  <c r="C209" i="6"/>
  <c r="S209" i="6" s="1"/>
  <c r="H217" i="6"/>
  <c r="J68" i="13" l="1"/>
  <c r="J67" i="13"/>
  <c r="J103" i="13" s="1"/>
  <c r="S202" i="6"/>
  <c r="H7" i="6" s="1"/>
  <c r="J95" i="13"/>
  <c r="I95" i="13"/>
  <c r="C113" i="6"/>
  <c r="K99" i="6"/>
  <c r="S99" i="6" s="1"/>
  <c r="I37" i="11" s="1"/>
  <c r="I96" i="13" s="1"/>
  <c r="K97" i="6"/>
  <c r="K88" i="6"/>
  <c r="S88" i="6" s="1"/>
  <c r="H6" i="6" s="1"/>
  <c r="S86" i="6"/>
  <c r="D111" i="6"/>
  <c r="D102" i="6"/>
  <c r="C105" i="6"/>
  <c r="S94" i="6"/>
  <c r="C111" i="6"/>
  <c r="C102" i="6"/>
  <c r="H232" i="6"/>
  <c r="C217" i="6"/>
  <c r="C220" i="6"/>
  <c r="S220" i="6" s="1"/>
  <c r="S97" i="6" l="1"/>
  <c r="K100" i="6"/>
  <c r="D114" i="6"/>
  <c r="D116" i="6" s="1"/>
  <c r="S105" i="6"/>
  <c r="C108" i="6"/>
  <c r="S108" i="6" s="1"/>
  <c r="C114" i="6"/>
  <c r="L217" i="6"/>
  <c r="L232" i="6"/>
  <c r="C224" i="6"/>
  <c r="S224" i="6" s="1"/>
  <c r="S217" i="6" l="1"/>
  <c r="I7" i="6" s="1"/>
  <c r="K113" i="6"/>
  <c r="S113" i="6" s="1"/>
  <c r="J37" i="11" s="1"/>
  <c r="J96" i="13" s="1"/>
  <c r="K102" i="6"/>
  <c r="S102" i="6" s="1"/>
  <c r="I6" i="6" s="1"/>
  <c r="K111" i="6"/>
  <c r="S100" i="6"/>
  <c r="C116" i="6"/>
  <c r="K114" i="6" l="1"/>
  <c r="S111" i="6"/>
  <c r="C232" i="6"/>
  <c r="S232" i="6" l="1"/>
  <c r="J7" i="6" s="1"/>
  <c r="K116" i="6"/>
  <c r="S116" i="6" s="1"/>
  <c r="J6" i="6" s="1"/>
  <c r="S114" i="6"/>
  <c r="E16" i="3" l="1"/>
  <c r="O16" i="3" s="1"/>
  <c r="F16" i="3"/>
  <c r="G16" i="3"/>
  <c r="Q16" i="3" s="1"/>
  <c r="H16" i="3"/>
  <c r="R16" i="3" s="1"/>
  <c r="I16" i="3"/>
  <c r="S16" i="3" s="1"/>
  <c r="J16" i="3"/>
  <c r="T16" i="3" s="1"/>
  <c r="E17" i="3"/>
  <c r="O17" i="3" s="1"/>
  <c r="F17" i="3"/>
  <c r="P17" i="3" s="1"/>
  <c r="G17" i="3"/>
  <c r="Q17" i="3" s="1"/>
  <c r="H17" i="3"/>
  <c r="R17" i="3" s="1"/>
  <c r="I17" i="3"/>
  <c r="S17" i="3" s="1"/>
  <c r="J17" i="3"/>
  <c r="T17" i="3" s="1"/>
  <c r="E18" i="3"/>
  <c r="O18" i="3" s="1"/>
  <c r="F18" i="3"/>
  <c r="P18" i="3" s="1"/>
  <c r="G18" i="3"/>
  <c r="Q18" i="3" s="1"/>
  <c r="H18" i="3"/>
  <c r="R18" i="3" s="1"/>
  <c r="I18" i="3"/>
  <c r="S18" i="3" s="1"/>
  <c r="J18" i="3"/>
  <c r="T18" i="3" s="1"/>
  <c r="P19" i="3"/>
  <c r="G19" i="3"/>
  <c r="Q19" i="3" s="1"/>
  <c r="H19" i="3"/>
  <c r="R19" i="3" s="1"/>
  <c r="I19" i="3"/>
  <c r="J19" i="3"/>
  <c r="T19" i="3" s="1"/>
  <c r="O19" i="3"/>
  <c r="P20" i="3"/>
  <c r="G20" i="3"/>
  <c r="Q20" i="3" s="1"/>
  <c r="H20" i="3"/>
  <c r="R20" i="3" s="1"/>
  <c r="I20" i="3"/>
  <c r="S20" i="3" s="1"/>
  <c r="J20" i="3"/>
  <c r="T20" i="3" s="1"/>
  <c r="O20" i="3"/>
  <c r="P21" i="3"/>
  <c r="Q21" i="3"/>
  <c r="R21" i="3"/>
  <c r="I21" i="3"/>
  <c r="S21" i="3" s="1"/>
  <c r="J21" i="3"/>
  <c r="T21" i="3" s="1"/>
  <c r="O21" i="3"/>
  <c r="P22" i="3"/>
  <c r="Q22" i="3"/>
  <c r="R22" i="3"/>
  <c r="S22" i="3"/>
  <c r="J22" i="3"/>
  <c r="T22" i="3" s="1"/>
  <c r="O22" i="3"/>
  <c r="E23" i="3"/>
  <c r="O23" i="3" s="1"/>
  <c r="F23" i="3"/>
  <c r="P23" i="3" s="1"/>
  <c r="G23" i="3"/>
  <c r="Q23" i="3" s="1"/>
  <c r="H23" i="3"/>
  <c r="R23" i="3" s="1"/>
  <c r="I23" i="3"/>
  <c r="S23" i="3" s="1"/>
  <c r="J23" i="3"/>
  <c r="T23" i="3" s="1"/>
  <c r="F6" i="3"/>
  <c r="P6" i="3" s="1"/>
  <c r="G6" i="3"/>
  <c r="Q6" i="3" s="1"/>
  <c r="H6" i="3"/>
  <c r="R6" i="3" s="1"/>
  <c r="I6" i="3"/>
  <c r="S6" i="3" s="1"/>
  <c r="J6" i="3"/>
  <c r="T6" i="3" s="1"/>
  <c r="F7" i="3"/>
  <c r="G7" i="3"/>
  <c r="Q7" i="3" s="1"/>
  <c r="H7" i="3"/>
  <c r="R7" i="3" s="1"/>
  <c r="I7" i="3"/>
  <c r="S7" i="3" s="1"/>
  <c r="J7" i="3"/>
  <c r="F8" i="3"/>
  <c r="P8" i="3" s="1"/>
  <c r="G8" i="3"/>
  <c r="Q8" i="3" s="1"/>
  <c r="H8" i="3"/>
  <c r="R8" i="3" s="1"/>
  <c r="I8" i="3"/>
  <c r="S8" i="3" s="1"/>
  <c r="J8" i="3"/>
  <c r="T8" i="3" s="1"/>
  <c r="F9" i="3"/>
  <c r="P9" i="3" s="1"/>
  <c r="G9" i="3"/>
  <c r="Q9" i="3" s="1"/>
  <c r="H9" i="3"/>
  <c r="R9" i="3" s="1"/>
  <c r="I9" i="3"/>
  <c r="J9" i="3"/>
  <c r="T9" i="3" s="1"/>
  <c r="E7" i="3"/>
  <c r="E8" i="3"/>
  <c r="O8" i="3" s="1"/>
  <c r="E9" i="3"/>
  <c r="O9" i="3" s="1"/>
  <c r="E6" i="3"/>
  <c r="O6" i="3" s="1"/>
  <c r="J11" i="3" l="1"/>
  <c r="F11" i="3"/>
  <c r="F25" i="3"/>
  <c r="I11" i="3"/>
  <c r="E11" i="3"/>
  <c r="J25" i="3"/>
  <c r="I25" i="3"/>
  <c r="S9" i="3"/>
  <c r="S11" i="3" s="1"/>
  <c r="S19" i="3"/>
  <c r="S25" i="3" s="1"/>
  <c r="I27" i="11" s="1"/>
  <c r="P7" i="3"/>
  <c r="P11" i="3" s="1"/>
  <c r="H25" i="3"/>
  <c r="H11" i="3"/>
  <c r="O11" i="3"/>
  <c r="P16" i="3"/>
  <c r="P25" i="3" s="1"/>
  <c r="F27" i="11" s="1"/>
  <c r="E25" i="3"/>
  <c r="G25" i="3"/>
  <c r="G11" i="3"/>
  <c r="T7" i="3"/>
  <c r="T11" i="3" s="1"/>
  <c r="O25" i="3"/>
  <c r="Q25" i="3"/>
  <c r="G27" i="11" s="1"/>
  <c r="R25" i="3"/>
  <c r="H27" i="11" s="1"/>
  <c r="T25" i="3"/>
  <c r="J27" i="11" s="1"/>
  <c r="R11" i="3"/>
  <c r="Q11" i="3"/>
  <c r="G86" i="13" l="1"/>
  <c r="H86" i="13"/>
  <c r="J86" i="13"/>
  <c r="I86" i="13"/>
  <c r="E86" i="13"/>
  <c r="E100" i="13" s="1"/>
  <c r="F86" i="13"/>
  <c r="F93" i="13"/>
  <c r="E39" i="11" l="1"/>
  <c r="E98" i="13"/>
  <c r="E104" i="13" s="1"/>
  <c r="E105" i="13" s="1"/>
  <c r="E41" i="11"/>
  <c r="F98" i="13"/>
  <c r="F104" i="13" s="1"/>
  <c r="F105" i="13" s="1"/>
  <c r="F100" i="13"/>
  <c r="G93" i="13"/>
  <c r="F41" i="11"/>
  <c r="F39" i="11"/>
  <c r="G100" i="13" l="1"/>
  <c r="G98" i="13"/>
  <c r="G104" i="13" s="1"/>
  <c r="G105" i="13" s="1"/>
  <c r="H93" i="13"/>
  <c r="G41" i="11"/>
  <c r="G39" i="11"/>
  <c r="H100" i="13" l="1"/>
  <c r="H98" i="13"/>
  <c r="H104" i="13" s="1"/>
  <c r="H105" i="13" s="1"/>
  <c r="I93" i="13"/>
  <c r="H41" i="11"/>
  <c r="H39" i="11"/>
  <c r="I100" i="13" l="1"/>
  <c r="I98" i="13"/>
  <c r="I104" i="13" s="1"/>
  <c r="I105" i="13" s="1"/>
  <c r="J93" i="13"/>
  <c r="I41" i="11"/>
  <c r="I39" i="11"/>
  <c r="J100" i="13" l="1"/>
  <c r="J98" i="13"/>
  <c r="J104" i="13" s="1"/>
  <c r="J105" i="13" s="1"/>
  <c r="J41" i="11"/>
  <c r="J39" i="11"/>
</calcChain>
</file>

<file path=xl/sharedStrings.xml><?xml version="1.0" encoding="utf-8"?>
<sst xmlns="http://schemas.openxmlformats.org/spreadsheetml/2006/main" count="748" uniqueCount="271">
  <si>
    <t>Income</t>
  </si>
  <si>
    <t>Member fees</t>
  </si>
  <si>
    <t>Donor funding</t>
  </si>
  <si>
    <t>Advertising (Publications)</t>
  </si>
  <si>
    <t>Events Sponsorship</t>
  </si>
  <si>
    <t>GBP</t>
  </si>
  <si>
    <t>British Pound</t>
  </si>
  <si>
    <t>Exchange Rates</t>
  </si>
  <si>
    <t>2017/18</t>
  </si>
  <si>
    <t>2018/19</t>
  </si>
  <si>
    <t>2019/20</t>
  </si>
  <si>
    <t>2020/21</t>
  </si>
  <si>
    <t>2021/22</t>
  </si>
  <si>
    <t>2022/23</t>
  </si>
  <si>
    <t>External Consultants</t>
  </si>
  <si>
    <t>Stakeholder events</t>
  </si>
  <si>
    <t>Total Income</t>
  </si>
  <si>
    <t>Total Expenditure</t>
  </si>
  <si>
    <t>Rental Income</t>
  </si>
  <si>
    <t>Member events - CPD</t>
  </si>
  <si>
    <t>Travel &amp; Expenses</t>
  </si>
  <si>
    <t>2016/17</t>
  </si>
  <si>
    <t>Total New Members</t>
  </si>
  <si>
    <t>Member</t>
  </si>
  <si>
    <t>Affiliate</t>
  </si>
  <si>
    <t>Fellow</t>
  </si>
  <si>
    <t>Honorary</t>
  </si>
  <si>
    <t>Student</t>
  </si>
  <si>
    <t>Practising</t>
  </si>
  <si>
    <t>Non-Practising</t>
  </si>
  <si>
    <t>Income by Member Type</t>
  </si>
  <si>
    <t>Total Member Fee Income</t>
  </si>
  <si>
    <t>Total Members</t>
  </si>
  <si>
    <t>New Members by Member Type (Reg)</t>
  </si>
  <si>
    <t>Admission Fee by Member Type</t>
  </si>
  <si>
    <t>Annual Fee by Member Type</t>
  </si>
  <si>
    <t>CPD events</t>
  </si>
  <si>
    <t>CPD Materials income</t>
  </si>
  <si>
    <t>CPD Materials</t>
  </si>
  <si>
    <t>Savings Income</t>
  </si>
  <si>
    <t>Savings Account Balance</t>
  </si>
  <si>
    <t>Interest Rate%</t>
  </si>
  <si>
    <t>Other</t>
  </si>
  <si>
    <t>Interest Income</t>
  </si>
  <si>
    <t>Telephony</t>
  </si>
  <si>
    <t>Bank charges</t>
  </si>
  <si>
    <t>Misc</t>
  </si>
  <si>
    <t>Gifts &amp; Donations</t>
  </si>
  <si>
    <t>Audit Fees</t>
  </si>
  <si>
    <t>Repair &amp; Maintenance</t>
  </si>
  <si>
    <t>Other Income</t>
  </si>
  <si>
    <t>Operating Income</t>
  </si>
  <si>
    <t>Publications</t>
  </si>
  <si>
    <t>Op EX</t>
  </si>
  <si>
    <t>Admin Ex</t>
  </si>
  <si>
    <t>2023/24</t>
  </si>
  <si>
    <t>Membership fees</t>
  </si>
  <si>
    <t>CPD materials sold per event</t>
  </si>
  <si>
    <t>Bonus</t>
  </si>
  <si>
    <t>Chief Exec</t>
  </si>
  <si>
    <t>Deputy Chief Exec</t>
  </si>
  <si>
    <t>Secretary</t>
  </si>
  <si>
    <t>Admin</t>
  </si>
  <si>
    <t>Current</t>
  </si>
  <si>
    <t>Uplift for Pension / NI</t>
  </si>
  <si>
    <t>TOTAL Option 1</t>
  </si>
  <si>
    <t>TOTAL Current</t>
  </si>
  <si>
    <t>OD</t>
  </si>
  <si>
    <t>FTE phasing</t>
  </si>
  <si>
    <t>Fully loaded salaries</t>
  </si>
  <si>
    <t>INCOME</t>
  </si>
  <si>
    <t>EXPENDITURE</t>
  </si>
  <si>
    <t>SURPLUS / DEFICIT</t>
  </si>
  <si>
    <t>Student to Affiliate</t>
  </si>
  <si>
    <t>Affiliate to Member</t>
  </si>
  <si>
    <t>Member to Fellow</t>
  </si>
  <si>
    <t>Fellow to Honorary</t>
  </si>
  <si>
    <t>Practising to Member</t>
  </si>
  <si>
    <t>Practising to Fellow</t>
  </si>
  <si>
    <t>Non Practising to Member</t>
  </si>
  <si>
    <t>Non Practising to Fellow</t>
  </si>
  <si>
    <t>Practising to Honorary</t>
  </si>
  <si>
    <t>Non Practising to Honorary</t>
  </si>
  <si>
    <t>Old to New member</t>
  </si>
  <si>
    <t>Retention by Type (includes those converting)</t>
  </si>
  <si>
    <t>Total Members by Member Type (Member File)</t>
  </si>
  <si>
    <t>Average Sponsorship income per event</t>
  </si>
  <si>
    <t>No of Events - Seminars</t>
  </si>
  <si>
    <t>No of Events - Workshops</t>
  </si>
  <si>
    <t>Average Attendees per event - Seminar</t>
  </si>
  <si>
    <t>Average Attendees per event - Workshops</t>
  </si>
  <si>
    <t>No of Attendees - Seminars</t>
  </si>
  <si>
    <t>No of Attendees - Workshops</t>
  </si>
  <si>
    <t>Total Attendees</t>
  </si>
  <si>
    <t>Fee per event - Seminars</t>
  </si>
  <si>
    <t>Fee per event - Workshops</t>
  </si>
  <si>
    <t>Seminar Income</t>
  </si>
  <si>
    <t>Workshop Income</t>
  </si>
  <si>
    <t>Shwe Action (status)</t>
  </si>
  <si>
    <t>PPE</t>
  </si>
  <si>
    <t>17/18</t>
  </si>
  <si>
    <t>Land</t>
  </si>
  <si>
    <t>Land (Advanced payment)</t>
  </si>
  <si>
    <t>16/17</t>
  </si>
  <si>
    <t>Cost</t>
  </si>
  <si>
    <t>Opening Bal</t>
  </si>
  <si>
    <t>Disposal / Transfer / WO</t>
  </si>
  <si>
    <t>Additions</t>
  </si>
  <si>
    <t>Computer &amp; Printer</t>
  </si>
  <si>
    <t>Projector</t>
  </si>
  <si>
    <t>Office Equipment</t>
  </si>
  <si>
    <t>Furniture</t>
  </si>
  <si>
    <t>&lt;Spare&gt;</t>
  </si>
  <si>
    <t>TOTAL</t>
  </si>
  <si>
    <t>Accumulated Depreciation</t>
  </si>
  <si>
    <t>Closing Bal</t>
  </si>
  <si>
    <t>Net book value</t>
  </si>
  <si>
    <t>Depreciation Term (Years)</t>
  </si>
  <si>
    <t>18/19</t>
  </si>
  <si>
    <t>Cost - Closing Balance</t>
  </si>
  <si>
    <t>Deprec - Closing Balance</t>
  </si>
  <si>
    <t>PPE NCA</t>
  </si>
  <si>
    <t>19/20</t>
  </si>
  <si>
    <t>20/21</t>
  </si>
  <si>
    <t>21/22</t>
  </si>
  <si>
    <t>22/23</t>
  </si>
  <si>
    <t>23/24</t>
  </si>
  <si>
    <t>Land NCA</t>
  </si>
  <si>
    <t>Office supplies</t>
  </si>
  <si>
    <t>Customer Numbers</t>
  </si>
  <si>
    <t>Income by CPD event type</t>
  </si>
  <si>
    <t>P&amp;L</t>
  </si>
  <si>
    <t>Total CPD Income</t>
  </si>
  <si>
    <t>Expense</t>
  </si>
  <si>
    <t>Sponsorship</t>
  </si>
  <si>
    <t>Total No of Events</t>
  </si>
  <si>
    <t>Organisational Design (People costs)</t>
  </si>
  <si>
    <t>Assets &amp; Depreciation Calculations</t>
  </si>
  <si>
    <t>Summary of Non Current Assets</t>
  </si>
  <si>
    <t>Sections</t>
  </si>
  <si>
    <t>Customer number inputs</t>
  </si>
  <si>
    <t>Seminar (CPD) inputs</t>
  </si>
  <si>
    <t>Cells shaded yellow are inputs and can be varied accordingly</t>
  </si>
  <si>
    <t>Cells shaded grey are not applicable</t>
  </si>
  <si>
    <t>Organisational Design options and inputs</t>
  </si>
  <si>
    <t>Non Current Assets &amp; Depreciation inputs</t>
  </si>
  <si>
    <t>Cells with no shading are formula and should not be over-written</t>
  </si>
  <si>
    <t>While it may support the production of the financial statements - particularly the statement or Profit and Loss - it is not intended to replace these reports</t>
  </si>
  <si>
    <t>General Notes</t>
  </si>
  <si>
    <t>Financial years run from April to March</t>
  </si>
  <si>
    <t>Assumes all assets are purchased in the first month of the year</t>
  </si>
  <si>
    <t>Depreciation (indicative)</t>
  </si>
  <si>
    <t>Depreciation Charge for Period</t>
  </si>
  <si>
    <t>Revaluation</t>
  </si>
  <si>
    <t>Guidance Notes</t>
  </si>
  <si>
    <t>Expenses</t>
  </si>
  <si>
    <t>Existing memberships types - will be made up of members that would qualify for member and fellow (new) categories</t>
  </si>
  <si>
    <t>Members 5+ years; no new fellows, only conversion from members</t>
  </si>
  <si>
    <t>New Members by Member Type (Registrations)</t>
  </si>
  <si>
    <t>Retention rate - applied to no. of members (of same category) in previous year</t>
  </si>
  <si>
    <t>Conversion - movement from one category to another</t>
  </si>
  <si>
    <t>Progression</t>
  </si>
  <si>
    <t>Of the old category 'Practising', what % will be 'Members' in the new categories</t>
  </si>
  <si>
    <t>Of the old category 'Practising', what % will be 'Fellows' in the new categories</t>
  </si>
  <si>
    <t>Of the old category 'Non Practising', what % will be 'Member' in the new categories</t>
  </si>
  <si>
    <t>Of the old category 'Non Practising', what % will be 'Fellow' in the new categories</t>
  </si>
  <si>
    <t>Of the old category 'Practising', what % will be 'Honorary' in the new categories</t>
  </si>
  <si>
    <t>Of the old category 'Non Practising', what % will be 'Honorary' in the new categories</t>
  </si>
  <si>
    <r>
      <t xml:space="preserve">Conversion rate - applied to no. of members that will convert to honorary; </t>
    </r>
    <r>
      <rPr>
        <sz val="12"/>
        <color rgb="FFFF0000"/>
        <rFont val="Arial"/>
        <family val="2"/>
      </rPr>
      <t>these don’t convert, they are appointed</t>
    </r>
  </si>
  <si>
    <t>Conversion rate - applied to no. of students that will convert to affiliate in year. This will vary if recruitment and full file volumes are not stable</t>
  </si>
  <si>
    <t>Conversion rate - applied to no. of affiliates that will convert to member in year. This will vary if recruitment and full file volumes are not stable</t>
  </si>
  <si>
    <t>Conversion rate - applied to no. of members that will convert to fellows in year. This will vary if recruitment and full file volumes are not stable</t>
  </si>
  <si>
    <t>Total Student file</t>
  </si>
  <si>
    <t>Total Affiliate file</t>
  </si>
  <si>
    <t>Total Member file</t>
  </si>
  <si>
    <t>Total Fellow file</t>
  </si>
  <si>
    <t>Total Honorary file</t>
  </si>
  <si>
    <t>Existing member file</t>
  </si>
  <si>
    <t>No of Seminar events in year</t>
  </si>
  <si>
    <t>No of Workshop events in year</t>
  </si>
  <si>
    <t>Average number of attendees per event</t>
  </si>
  <si>
    <t>Pricing</t>
  </si>
  <si>
    <t>Income Breakdown</t>
  </si>
  <si>
    <t>Input planned admission fee for member category</t>
  </si>
  <si>
    <t>Input planned annual fee for member category</t>
  </si>
  <si>
    <t>Input average balance in order to calculate interest income</t>
  </si>
  <si>
    <t>Annual interest rate</t>
  </si>
  <si>
    <t>Historic P&amp;L item</t>
  </si>
  <si>
    <t>Historic P&amp;L item (Cash contribution toward events)</t>
  </si>
  <si>
    <t>Income Summary</t>
  </si>
  <si>
    <t>Expenditure</t>
  </si>
  <si>
    <t>Input expected expense per year</t>
  </si>
  <si>
    <t>Select Organisational design option</t>
  </si>
  <si>
    <t>Input income where relevant</t>
  </si>
  <si>
    <t>Input annual AFA (Asian Federation of Accountants) fee (SGD)</t>
  </si>
  <si>
    <t>Input annual IFAC (International Federation of Accountants) fee (USD)</t>
  </si>
  <si>
    <t>Ongoing conversion (progression)</t>
  </si>
  <si>
    <t>Totals</t>
  </si>
  <si>
    <t>Total file</t>
  </si>
  <si>
    <t>Total Customers by Member Type ('File')</t>
  </si>
  <si>
    <t>Initial Conversion (from existing member file)</t>
  </si>
  <si>
    <t>Used to calculate existing file size to carry forward; leave blank in future years unless the switch to new categories is delayed</t>
  </si>
  <si>
    <t>Seminar (CPD) Inputs</t>
  </si>
  <si>
    <t>Total Seminar Expense</t>
  </si>
  <si>
    <t>Income by Fee &amp; Member Type</t>
  </si>
  <si>
    <t>Admission fee: Practising</t>
  </si>
  <si>
    <t>Admission fee: Non-Practising</t>
  </si>
  <si>
    <t>Annual fee: Practising</t>
  </si>
  <si>
    <t>Annual fee: Non-Practising</t>
  </si>
  <si>
    <t>Admission fee: Student</t>
  </si>
  <si>
    <t>Admission fee: Affiliate</t>
  </si>
  <si>
    <t>Admission fee: Member</t>
  </si>
  <si>
    <t>Admission fee: Fellow</t>
  </si>
  <si>
    <t>Admission fee: Honorary</t>
  </si>
  <si>
    <t>Annual fee: Student</t>
  </si>
  <si>
    <t>Annual fee: Affiliate</t>
  </si>
  <si>
    <t>Annual fee: Member</t>
  </si>
  <si>
    <t>Annual fee: Fellow</t>
  </si>
  <si>
    <t>Annual fee: Honorary</t>
  </si>
  <si>
    <t>Seminar &amp; Workshop Income</t>
  </si>
  <si>
    <t>Total Seminar &amp; Workshop Income</t>
  </si>
  <si>
    <t>Exchange Gain</t>
  </si>
  <si>
    <t>Input income where relevant - loss should be included in expenses</t>
  </si>
  <si>
    <t>Salary</t>
  </si>
  <si>
    <t>Printing &amp; Stationery</t>
  </si>
  <si>
    <t>Newspaper &amp; Periodicals</t>
  </si>
  <si>
    <t>Version Control</t>
  </si>
  <si>
    <t>Version No</t>
  </si>
  <si>
    <t>Description</t>
  </si>
  <si>
    <t>Date</t>
  </si>
  <si>
    <t>Author</t>
  </si>
  <si>
    <t>Head of Strategy &amp; Institutional Sustainability</t>
  </si>
  <si>
    <t>Head of Brand &amp; External Relations</t>
  </si>
  <si>
    <t>Head of Member Services</t>
  </si>
  <si>
    <t>Head of Governance &amp; Administration</t>
  </si>
  <si>
    <t>Union-level Accounting &amp; Auditing Fair</t>
  </si>
  <si>
    <t>Average cost per Seminar</t>
  </si>
  <si>
    <t>Average cost per Workshop</t>
  </si>
  <si>
    <t>New</t>
  </si>
  <si>
    <t>Financial statements should be prepared in line with the applicable financial reporting framework, the rules of which have not been fully considered here</t>
  </si>
  <si>
    <t>One-time service fees at application</t>
  </si>
  <si>
    <t>Annual fees</t>
  </si>
  <si>
    <t>-</t>
  </si>
  <si>
    <t>Financial Model</t>
  </si>
  <si>
    <t>XXX students &amp; Other qualifications</t>
  </si>
  <si>
    <t>(i) XXX qualified with no PER. 
(ii) Member of Foreign Qualification Body who has not taken the XXX qualification exam.</t>
  </si>
  <si>
    <t>XXX qualified; we expect this to reduce over time as these members will come in first as students and affiliates. Included in here are also foreign qualification holders taking XXX exam</t>
  </si>
  <si>
    <t>All figures are in XXXX</t>
  </si>
  <si>
    <t>Average fee charged to attendees per event (XXX)</t>
  </si>
  <si>
    <t>Average cost to XXX per seminar event (XXX)</t>
  </si>
  <si>
    <t>Average cost to XXX per workshop event (XXX)</t>
  </si>
  <si>
    <t>Average value of material (CDs &amp; DVDs) sold per event (XXX)</t>
  </si>
  <si>
    <t>Average sponsorship income per event XXX)</t>
  </si>
  <si>
    <t>Cost to XXX (Actuals) / Basic Salary (future roles)</t>
  </si>
  <si>
    <t>XXXX Service Fees</t>
  </si>
  <si>
    <t>XXXXX</t>
  </si>
  <si>
    <t>Excess Income - XXX</t>
  </si>
  <si>
    <t>Total from XXXX</t>
  </si>
  <si>
    <t>XXX expense</t>
  </si>
  <si>
    <t>Gifts - XXX prize fund</t>
  </si>
  <si>
    <t>Membership fees (XXXX &amp; other)</t>
  </si>
  <si>
    <t>XXX MOU</t>
  </si>
  <si>
    <t>XXX event</t>
  </si>
  <si>
    <t>XX</t>
  </si>
  <si>
    <t>XXX</t>
  </si>
  <si>
    <t>XXXX</t>
  </si>
  <si>
    <t>XXXX fee in USD</t>
  </si>
  <si>
    <t>XXX fee in Singapore Dollars</t>
  </si>
  <si>
    <t>XXXX fees total</t>
  </si>
  <si>
    <t>XXX fees total</t>
  </si>
  <si>
    <t>This document is intended as a planning tool only. If your organization has questions while using the model, please contact Mahalah Groves, Head of Capacity Building for ACCA at Mahalah.Groves@accaglobal.com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</si>
</sst>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&quot;£&quot;#,##0;\-&quot;£&quot;#,##0"/>
    <numFmt numFmtId="165" formatCode="_-* #,##0_-;\-* #,##0_-;_-* &quot;-&quot;_-;_-@_-"/>
    <numFmt numFmtId="166" formatCode="_-* #,##0.00_-;\-* #,##0.00_-;_-* &quot;-&quot;??_-;_-@_-"/>
    <numFmt numFmtId="167" formatCode="_-* #,##0_-;\-* #,##0_-;_-* &quot;-&quot;??_-;_-@_-"/>
    <numFmt numFmtId="168" formatCode="0.0%"/>
    <numFmt numFmtId="169" formatCode="0.0"/>
    <numFmt numFmtId="170" formatCode="0.0000"/>
  </numFmts>
  <fonts count="19" x14ac:knownFonts="1">
    <font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2"/>
      <color theme="3" tint="0.3999755851924192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u/>
      <sz val="12"/>
      <color theme="1"/>
      <name val="Arial"/>
      <family val="2"/>
    </font>
    <font>
      <sz val="12"/>
      <color rgb="FF000099"/>
      <name val="Arial"/>
      <family val="2"/>
    </font>
    <font>
      <b/>
      <sz val="14"/>
      <color theme="1"/>
      <name val="Arial"/>
      <family val="2"/>
    </font>
    <font>
      <u/>
      <sz val="12"/>
      <color theme="10"/>
      <name val="Arial"/>
      <family val="2"/>
    </font>
    <font>
      <b/>
      <i/>
      <sz val="12"/>
      <color rgb="FFFF0000"/>
      <name val="Arial"/>
      <family val="2"/>
    </font>
    <font>
      <sz val="12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1">
    <xf numFmtId="0" fontId="0" fillId="0" borderId="0" xfId="0"/>
    <xf numFmtId="0" fontId="0" fillId="2" borderId="0" xfId="0" applyFill="1"/>
    <xf numFmtId="2" fontId="0" fillId="3" borderId="0" xfId="0" applyNumberFormat="1" applyFill="1"/>
    <xf numFmtId="0" fontId="0" fillId="5" borderId="0" xfId="0" applyFill="1"/>
    <xf numFmtId="167" fontId="0" fillId="2" borderId="0" xfId="1" applyNumberFormat="1" applyFont="1" applyFill="1"/>
    <xf numFmtId="167" fontId="0" fillId="5" borderId="0" xfId="1" applyNumberFormat="1" applyFont="1" applyFill="1"/>
    <xf numFmtId="165" fontId="0" fillId="2" borderId="0" xfId="1" applyNumberFormat="1" applyFont="1" applyFill="1"/>
    <xf numFmtId="165" fontId="4" fillId="2" borderId="0" xfId="1" applyNumberFormat="1" applyFont="1" applyFill="1"/>
    <xf numFmtId="0" fontId="3" fillId="2" borderId="0" xfId="0" applyFont="1" applyFill="1"/>
    <xf numFmtId="0" fontId="1" fillId="2" borderId="0" xfId="0" applyFont="1" applyFill="1"/>
    <xf numFmtId="0" fontId="0" fillId="2" borderId="0" xfId="0" applyFont="1" applyFill="1"/>
    <xf numFmtId="165" fontId="0" fillId="2" borderId="0" xfId="0" applyNumberFormat="1" applyFill="1"/>
    <xf numFmtId="0" fontId="6" fillId="2" borderId="0" xfId="0" applyFont="1" applyFill="1"/>
    <xf numFmtId="165" fontId="6" fillId="2" borderId="0" xfId="1" applyNumberFormat="1" applyFont="1" applyFill="1"/>
    <xf numFmtId="0" fontId="7" fillId="2" borderId="0" xfId="0" applyFont="1" applyFill="1"/>
    <xf numFmtId="165" fontId="7" fillId="2" borderId="0" xfId="1" applyNumberFormat="1" applyFont="1" applyFill="1"/>
    <xf numFmtId="0" fontId="7" fillId="0" borderId="0" xfId="0" applyFont="1"/>
    <xf numFmtId="167" fontId="5" fillId="2" borderId="0" xfId="1" applyNumberFormat="1" applyFont="1" applyFill="1"/>
    <xf numFmtId="0" fontId="4" fillId="2" borderId="0" xfId="0" applyFont="1" applyFill="1"/>
    <xf numFmtId="0" fontId="8" fillId="2" borderId="0" xfId="0" applyFont="1" applyFill="1"/>
    <xf numFmtId="169" fontId="0" fillId="2" borderId="0" xfId="0" applyNumberFormat="1" applyFill="1"/>
    <xf numFmtId="0" fontId="9" fillId="2" borderId="0" xfId="0" applyFont="1" applyFill="1"/>
    <xf numFmtId="169" fontId="0" fillId="3" borderId="0" xfId="0" applyNumberFormat="1" applyFill="1"/>
    <xf numFmtId="0" fontId="0" fillId="2" borderId="0" xfId="0" applyFill="1" applyAlignment="1">
      <alignment wrapText="1"/>
    </xf>
    <xf numFmtId="0" fontId="6" fillId="2" borderId="0" xfId="0" applyFont="1" applyFill="1" applyAlignment="1">
      <alignment wrapText="1"/>
    </xf>
    <xf numFmtId="164" fontId="6" fillId="2" borderId="0" xfId="1" applyNumberFormat="1" applyFont="1" applyFill="1"/>
    <xf numFmtId="167" fontId="5" fillId="5" borderId="0" xfId="1" applyNumberFormat="1" applyFont="1" applyFill="1"/>
    <xf numFmtId="2" fontId="4" fillId="5" borderId="0" xfId="0" applyNumberFormat="1" applyFont="1" applyFill="1" applyAlignment="1">
      <alignment horizontal="center"/>
    </xf>
    <xf numFmtId="167" fontId="0" fillId="2" borderId="0" xfId="0" applyNumberFormat="1" applyFill="1"/>
    <xf numFmtId="0" fontId="10" fillId="2" borderId="0" xfId="0" applyFont="1" applyFill="1"/>
    <xf numFmtId="0" fontId="5" fillId="2" borderId="0" xfId="0" applyFont="1" applyFill="1"/>
    <xf numFmtId="15" fontId="10" fillId="2" borderId="0" xfId="0" applyNumberFormat="1" applyFont="1" applyFill="1"/>
    <xf numFmtId="166" fontId="0" fillId="2" borderId="0" xfId="1" applyNumberFormat="1" applyFont="1" applyFill="1"/>
    <xf numFmtId="170" fontId="4" fillId="2" borderId="0" xfId="0" applyNumberFormat="1" applyFont="1" applyFill="1"/>
    <xf numFmtId="0" fontId="11" fillId="2" borderId="0" xfId="0" applyFont="1" applyFill="1"/>
    <xf numFmtId="167" fontId="7" fillId="2" borderId="0" xfId="1" applyNumberFormat="1" applyFont="1" applyFill="1" applyAlignment="1">
      <alignment horizontal="center" vertical="center" wrapText="1"/>
    </xf>
    <xf numFmtId="167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5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2" fillId="2" borderId="0" xfId="2" applyFill="1"/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7" fontId="13" fillId="2" borderId="0" xfId="1" applyNumberFormat="1" applyFont="1" applyFill="1"/>
    <xf numFmtId="2" fontId="5" fillId="5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9" fontId="5" fillId="2" borderId="1" xfId="0" applyNumberFormat="1" applyFont="1" applyFill="1" applyBorder="1"/>
    <xf numFmtId="168" fontId="5" fillId="5" borderId="1" xfId="0" applyNumberFormat="1" applyFont="1" applyFill="1" applyBorder="1"/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0" xfId="0" applyFill="1" applyBorder="1"/>
    <xf numFmtId="0" fontId="0" fillId="2" borderId="1" xfId="0" applyFont="1" applyFill="1" applyBorder="1" applyAlignment="1">
      <alignment horizontal="left" indent="1"/>
    </xf>
    <xf numFmtId="168" fontId="5" fillId="2" borderId="1" xfId="0" applyNumberFormat="1" applyFont="1" applyFill="1" applyBorder="1"/>
    <xf numFmtId="0" fontId="0" fillId="2" borderId="1" xfId="0" applyFont="1" applyFill="1" applyBorder="1"/>
    <xf numFmtId="9" fontId="5" fillId="4" borderId="1" xfId="0" applyNumberFormat="1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4" borderId="1" xfId="0" applyFill="1" applyBorder="1"/>
    <xf numFmtId="167" fontId="0" fillId="2" borderId="1" xfId="1" applyNumberFormat="1" applyFont="1" applyFill="1" applyBorder="1"/>
    <xf numFmtId="167" fontId="10" fillId="2" borderId="1" xfId="1" applyNumberFormat="1" applyFont="1" applyFill="1" applyBorder="1"/>
    <xf numFmtId="167" fontId="0" fillId="4" borderId="1" xfId="1" applyNumberFormat="1" applyFont="1" applyFill="1" applyBorder="1"/>
    <xf numFmtId="0" fontId="7" fillId="2" borderId="1" xfId="0" applyFont="1" applyFill="1" applyBorder="1"/>
    <xf numFmtId="167" fontId="7" fillId="4" borderId="1" xfId="1" applyNumberFormat="1" applyFont="1" applyFill="1" applyBorder="1"/>
    <xf numFmtId="167" fontId="7" fillId="2" borderId="1" xfId="1" applyNumberFormat="1" applyFont="1" applyFill="1" applyBorder="1"/>
    <xf numFmtId="0" fontId="0" fillId="2" borderId="1" xfId="0" applyFill="1" applyBorder="1" applyAlignment="1">
      <alignment horizontal="left" indent="1"/>
    </xf>
    <xf numFmtId="165" fontId="0" fillId="4" borderId="1" xfId="1" applyNumberFormat="1" applyFont="1" applyFill="1" applyBorder="1" applyAlignment="1">
      <alignment vertical="center"/>
    </xf>
    <xf numFmtId="165" fontId="0" fillId="2" borderId="1" xfId="1" applyNumberFormat="1" applyFont="1" applyFill="1" applyBorder="1" applyAlignment="1">
      <alignment vertical="center"/>
    </xf>
    <xf numFmtId="165" fontId="0" fillId="2" borderId="0" xfId="1" applyNumberFormat="1" applyFont="1" applyFill="1" applyAlignment="1">
      <alignment vertical="center"/>
    </xf>
    <xf numFmtId="165" fontId="5" fillId="2" borderId="0" xfId="1" applyNumberFormat="1" applyFont="1" applyFill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167" fontId="5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Alignment="1">
      <alignment vertical="center"/>
    </xf>
    <xf numFmtId="167" fontId="5" fillId="2" borderId="0" xfId="1" applyNumberFormat="1" applyFont="1" applyFill="1" applyAlignment="1">
      <alignment vertical="center"/>
    </xf>
    <xf numFmtId="167" fontId="4" fillId="2" borderId="1" xfId="1" applyNumberFormat="1" applyFont="1" applyFill="1" applyBorder="1"/>
    <xf numFmtId="167" fontId="5" fillId="2" borderId="1" xfId="1" applyNumberFormat="1" applyFont="1" applyFill="1" applyBorder="1"/>
    <xf numFmtId="167" fontId="5" fillId="5" borderId="1" xfId="1" applyNumberFormat="1" applyFont="1" applyFill="1" applyBorder="1"/>
    <xf numFmtId="165" fontId="5" fillId="2" borderId="1" xfId="1" applyNumberFormat="1" applyFont="1" applyFill="1" applyBorder="1"/>
    <xf numFmtId="165" fontId="0" fillId="2" borderId="1" xfId="1" applyNumberFormat="1" applyFont="1" applyFill="1" applyBorder="1"/>
    <xf numFmtId="165" fontId="0" fillId="5" borderId="1" xfId="1" applyNumberFormat="1" applyFont="1" applyFill="1" applyBorder="1"/>
    <xf numFmtId="168" fontId="0" fillId="2" borderId="1" xfId="1" applyNumberFormat="1" applyFont="1" applyFill="1" applyBorder="1"/>
    <xf numFmtId="168" fontId="5" fillId="2" borderId="1" xfId="1" applyNumberFormat="1" applyFont="1" applyFill="1" applyBorder="1"/>
    <xf numFmtId="168" fontId="0" fillId="5" borderId="1" xfId="1" applyNumberFormat="1" applyFont="1" applyFill="1" applyBorder="1"/>
    <xf numFmtId="165" fontId="0" fillId="0" borderId="1" xfId="1" applyNumberFormat="1" applyFont="1" applyBorder="1"/>
    <xf numFmtId="165" fontId="7" fillId="2" borderId="1" xfId="1" applyNumberFormat="1" applyFont="1" applyFill="1" applyBorder="1"/>
    <xf numFmtId="0" fontId="5" fillId="2" borderId="1" xfId="0" applyFont="1" applyFill="1" applyBorder="1"/>
    <xf numFmtId="165" fontId="4" fillId="2" borderId="1" xfId="1" applyNumberFormat="1" applyFont="1" applyFill="1" applyBorder="1"/>
    <xf numFmtId="165" fontId="5" fillId="5" borderId="1" xfId="1" applyNumberFormat="1" applyFont="1" applyFill="1" applyBorder="1"/>
    <xf numFmtId="167" fontId="2" fillId="2" borderId="1" xfId="1" applyNumberFormat="1" applyFont="1" applyFill="1" applyBorder="1"/>
    <xf numFmtId="165" fontId="2" fillId="2" borderId="1" xfId="1" applyNumberFormat="1" applyFont="1" applyFill="1" applyBorder="1"/>
    <xf numFmtId="0" fontId="14" fillId="2" borderId="0" xfId="0" applyFont="1" applyFill="1"/>
    <xf numFmtId="0" fontId="4" fillId="5" borderId="0" xfId="0" applyFont="1" applyFill="1"/>
    <xf numFmtId="1" fontId="5" fillId="5" borderId="0" xfId="0" applyNumberFormat="1" applyFont="1" applyFill="1"/>
    <xf numFmtId="0" fontId="6" fillId="2" borderId="1" xfId="0" applyFont="1" applyFill="1" applyBorder="1"/>
    <xf numFmtId="165" fontId="6" fillId="2" borderId="1" xfId="1" applyNumberFormat="1" applyFont="1" applyFill="1" applyBorder="1"/>
    <xf numFmtId="165" fontId="7" fillId="2" borderId="1" xfId="0" applyNumberFormat="1" applyFont="1" applyFill="1" applyBorder="1"/>
    <xf numFmtId="0" fontId="0" fillId="2" borderId="1" xfId="0" applyFill="1" applyBorder="1" applyAlignment="1">
      <alignment horizontal="left" vertical="center" indent="1"/>
    </xf>
    <xf numFmtId="165" fontId="5" fillId="2" borderId="0" xfId="1" applyNumberFormat="1" applyFont="1" applyFill="1" applyBorder="1"/>
    <xf numFmtId="165" fontId="0" fillId="2" borderId="0" xfId="1" applyNumberFormat="1" applyFont="1" applyFill="1" applyBorder="1"/>
    <xf numFmtId="167" fontId="4" fillId="2" borderId="0" xfId="0" applyNumberFormat="1" applyFont="1" applyFill="1"/>
    <xf numFmtId="165" fontId="5" fillId="4" borderId="1" xfId="1" applyNumberFormat="1" applyFont="1" applyFill="1" applyBorder="1" applyAlignment="1">
      <alignment vertical="center"/>
    </xf>
    <xf numFmtId="0" fontId="0" fillId="2" borderId="1" xfId="0" applyFill="1" applyBorder="1" applyAlignment="1">
      <alignment wrapText="1"/>
    </xf>
    <xf numFmtId="14" fontId="0" fillId="2" borderId="1" xfId="0" applyNumberForma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wrapText="1"/>
    </xf>
    <xf numFmtId="14" fontId="7" fillId="2" borderId="1" xfId="0" applyNumberFormat="1" applyFont="1" applyFill="1" applyBorder="1"/>
    <xf numFmtId="0" fontId="16" fillId="2" borderId="0" xfId="0" applyFont="1" applyFill="1"/>
    <xf numFmtId="0" fontId="5" fillId="5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2" borderId="0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167" fontId="5" fillId="2" borderId="0" xfId="0" applyNumberFormat="1" applyFont="1" applyFill="1"/>
    <xf numFmtId="167" fontId="17" fillId="2" borderId="1" xfId="1" applyNumberFormat="1" applyFont="1" applyFill="1" applyBorder="1"/>
    <xf numFmtId="165" fontId="5" fillId="2" borderId="0" xfId="1" applyNumberFormat="1" applyFont="1" applyFill="1"/>
    <xf numFmtId="0" fontId="5" fillId="0" borderId="0" xfId="0" applyFont="1"/>
    <xf numFmtId="165" fontId="5" fillId="5" borderId="1" xfId="1" applyNumberFormat="1" applyFont="1" applyFill="1" applyBorder="1" applyAlignment="1">
      <alignment vertical="center"/>
    </xf>
    <xf numFmtId="167" fontId="5" fillId="5" borderId="1" xfId="1" applyNumberFormat="1" applyFont="1" applyFill="1" applyBorder="1" applyAlignment="1">
      <alignment vertical="center"/>
    </xf>
    <xf numFmtId="167" fontId="0" fillId="0" borderId="0" xfId="1" applyNumberFormat="1" applyFont="1" applyFill="1"/>
    <xf numFmtId="0" fontId="5" fillId="5" borderId="1" xfId="0" applyFont="1" applyFill="1" applyBorder="1"/>
    <xf numFmtId="165" fontId="17" fillId="2" borderId="1" xfId="1" applyNumberFormat="1" applyFont="1" applyFill="1" applyBorder="1"/>
    <xf numFmtId="167" fontId="5" fillId="4" borderId="1" xfId="1" applyNumberFormat="1" applyFont="1" applyFill="1" applyBorder="1"/>
    <xf numFmtId="169" fontId="5" fillId="3" borderId="0" xfId="0" applyNumberFormat="1" applyFont="1" applyFill="1"/>
    <xf numFmtId="0" fontId="18" fillId="2" borderId="0" xfId="0" applyFont="1" applyFill="1" applyAlignment="1">
      <alignment horizontal="left"/>
    </xf>
  </cellXfs>
  <cellStyles count="6">
    <cellStyle name="Comma" xfId="1" builtinId="3"/>
    <cellStyle name="Comma 2" xfId="4" xr:uid="{00000000-0005-0000-0000-000001000000}"/>
    <cellStyle name="Hyperlink" xfId="2" builtinId="8"/>
    <cellStyle name="Normal" xfId="0" builtinId="0"/>
    <cellStyle name="Normal 2" xfId="3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Customer</a:t>
            </a:r>
            <a:r>
              <a:rPr lang="en-GB" baseline="0"/>
              <a:t> numbers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'1.Customer Numbers'!$B$58</c:f>
              <c:strCache>
                <c:ptCount val="1"/>
                <c:pt idx="0">
                  <c:v>Total Student file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'1.Customer Numbers'!$F$4:$J$4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'1.Customer Numbers'!$F$58:$J$58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2000</c:v>
                </c:pt>
                <c:pt idx="2">
                  <c:v>3700</c:v>
                </c:pt>
                <c:pt idx="3">
                  <c:v>5145</c:v>
                </c:pt>
                <c:pt idx="4">
                  <c:v>6373.25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4-4615-AC8F-9ADA61059EBB}"/>
            </c:ext>
          </c:extLst>
        </c:ser>
        <c:ser>
          <c:idx val="1"/>
          <c:order val="1"/>
          <c:tx>
            <c:strRef>
              <c:f>'1.Customer Numbers'!$B$59</c:f>
              <c:strCache>
                <c:ptCount val="1"/>
                <c:pt idx="0">
                  <c:v>Total Affiliate file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'1.Customer Numbers'!$F$4:$J$4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'1.Customer Numbers'!$F$59:$J$59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217</c:v>
                </c:pt>
                <c:pt idx="3">
                  <c:v>451.15</c:v>
                </c:pt>
                <c:pt idx="4">
                  <c:v>745.84249999999997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84-4615-AC8F-9ADA61059EBB}"/>
            </c:ext>
          </c:extLst>
        </c:ser>
        <c:ser>
          <c:idx val="2"/>
          <c:order val="2"/>
          <c:tx>
            <c:strRef>
              <c:f>'1.Customer Numbers'!$B$60</c:f>
              <c:strCache>
                <c:ptCount val="1"/>
                <c:pt idx="0">
                  <c:v>Total Member file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'1.Customer Numbers'!$F$4:$J$4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'1.Customer Numbers'!$F$60:$J$60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1079.2</c:v>
                </c:pt>
                <c:pt idx="2">
                  <c:v>1103.24</c:v>
                </c:pt>
                <c:pt idx="3">
                  <c:v>1173.1779999999999</c:v>
                </c:pt>
                <c:pt idx="4">
                  <c:v>1309.8640999999998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84-4615-AC8F-9ADA61059EBB}"/>
            </c:ext>
          </c:extLst>
        </c:ser>
        <c:ser>
          <c:idx val="3"/>
          <c:order val="3"/>
          <c:tx>
            <c:strRef>
              <c:f>'1.Customer Numbers'!$B$61</c:f>
              <c:strCache>
                <c:ptCount val="1"/>
                <c:pt idx="0">
                  <c:v>Total Fellow file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'1.Customer Numbers'!$F$4:$J$4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'1.Customer Numbers'!$F$61:$J$61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58.79999999999999</c:v>
                </c:pt>
                <c:pt idx="2">
                  <c:v>63.623999999999988</c:v>
                </c:pt>
                <c:pt idx="3">
                  <c:v>172.67552000000001</c:v>
                </c:pt>
                <c:pt idx="4">
                  <c:v>286.53980960000001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84-4615-AC8F-9ADA61059EBB}"/>
            </c:ext>
          </c:extLst>
        </c:ser>
        <c:ser>
          <c:idx val="4"/>
          <c:order val="4"/>
          <c:tx>
            <c:strRef>
              <c:f>'1.Customer Numbers'!$B$62</c:f>
              <c:strCache>
                <c:ptCount val="1"/>
                <c:pt idx="0">
                  <c:v>Total Honorary file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'1.Customer Numbers'!$F$4:$J$4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'1.Customer Numbers'!$F$62:$J$62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84-4615-AC8F-9ADA61059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5660719"/>
        <c:axId val="950347887"/>
      </c:barChart>
      <c:catAx>
        <c:axId val="124566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347887"/>
        <c:crosses val="autoZero"/>
        <c:auto val="1"/>
        <c:lblAlgn val="ctr"/>
        <c:lblOffset val="100"/>
        <c:noMultiLvlLbl val="0"/>
      </c:catAx>
      <c:valAx>
        <c:axId val="950347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566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Revenue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'5.Income'!$B$100</c:f>
              <c:strCache>
                <c:ptCount val="1"/>
                <c:pt idx="0">
                  <c:v>Member fees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'5.Income'!$F$4:$J$4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'5.Income'!$F$100:$J$100</c:f>
              <c:numCache>
                <c:formatCode>_-* #,##0_-;\-* #,##0_-;_-* "-"_-;_-@_-</c:formatCode>
                <c:ptCount val="5"/>
                <c:pt idx="0">
                  <c:v>50000000</c:v>
                </c:pt>
                <c:pt idx="1">
                  <c:v>112540000</c:v>
                </c:pt>
                <c:pt idx="2">
                  <c:v>143649400</c:v>
                </c:pt>
                <c:pt idx="3">
                  <c:v>185580202</c:v>
                </c:pt>
                <c:pt idx="4">
                  <c:v>229591998.46000001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6-4649-A259-531F0FAAAEAB}"/>
            </c:ext>
          </c:extLst>
        </c:ser>
        <c:ser>
          <c:idx val="1"/>
          <c:order val="1"/>
          <c:tx>
            <c:strRef>
              <c:f>'5.Income'!$B$101</c:f>
              <c:strCache>
                <c:ptCount val="1"/>
                <c:pt idx="0">
                  <c:v>Seminar &amp; Workshop 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'5.Income'!$F$4:$J$4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'5.Income'!$F$101:$J$101</c:f>
              <c:numCache>
                <c:formatCode>_-* #,##0_-;\-* #,##0_-;_-* "-"_-;_-@_-</c:formatCode>
                <c:ptCount val="5"/>
                <c:pt idx="0">
                  <c:v>110000000</c:v>
                </c:pt>
                <c:pt idx="1">
                  <c:v>110000000</c:v>
                </c:pt>
                <c:pt idx="2">
                  <c:v>110000000</c:v>
                </c:pt>
                <c:pt idx="3">
                  <c:v>110000000</c:v>
                </c:pt>
                <c:pt idx="4">
                  <c:v>110000000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6-4649-A259-531F0FAAAEAB}"/>
            </c:ext>
          </c:extLst>
        </c:ser>
        <c:ser>
          <c:idx val="6"/>
          <c:order val="2"/>
          <c:tx>
            <c:strRef>
              <c:f>'5.Income'!$B$106</c:f>
              <c:strCache>
                <c:ptCount val="1"/>
                <c:pt idx="0">
                  <c:v>Events Sponsorship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'5.Income'!$F$4:$J$4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'5.Income'!$F$106:$J$106</c:f>
              <c:numCache>
                <c:formatCode>_-* #,##0_-;\-* #,##0_-;_-* "-"_-;_-@_-</c:formatCode>
                <c:ptCount val="5"/>
                <c:pt idx="0">
                  <c:v>1500000</c:v>
                </c:pt>
                <c:pt idx="1">
                  <c:v>1500000</c:v>
                </c:pt>
                <c:pt idx="2">
                  <c:v>1500000</c:v>
                </c:pt>
                <c:pt idx="3">
                  <c:v>1500000</c:v>
                </c:pt>
                <c:pt idx="4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6-4649-A259-531F0FAAAEAB}"/>
            </c:ext>
          </c:extLst>
        </c:ser>
        <c:ser>
          <c:idx val="8"/>
          <c:order val="3"/>
          <c:tx>
            <c:strRef>
              <c:f>'5.Income'!$B$108</c:f>
              <c:strCache>
                <c:ptCount val="1"/>
                <c:pt idx="0">
                  <c:v>CPD Materials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'5.Income'!$F$4:$J$4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'5.Income'!$F$108:$J$108</c:f>
              <c:numCache>
                <c:formatCode>_-* #,##0_-;\-* #,##0_-;_-* "-"_-;_-@_-</c:formatCode>
                <c:ptCount val="5"/>
                <c:pt idx="0">
                  <c:v>190000</c:v>
                </c:pt>
                <c:pt idx="1">
                  <c:v>190000</c:v>
                </c:pt>
                <c:pt idx="2">
                  <c:v>190000</c:v>
                </c:pt>
                <c:pt idx="3">
                  <c:v>190000</c:v>
                </c:pt>
                <c:pt idx="4">
                  <c:v>190000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E6-4649-A259-531F0FAAAEAB}"/>
            </c:ext>
          </c:extLst>
        </c:ser>
        <c:ser>
          <c:idx val="9"/>
          <c:order val="4"/>
          <c:tx>
            <c:strRef>
              <c:f>'5.Income'!$B$109</c:f>
              <c:strCache>
                <c:ptCount val="1"/>
                <c:pt idx="0">
                  <c:v>Donor funding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'5.Income'!$F$4:$J$4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'5.Income'!$F$109:$J$109</c:f>
              <c:numCache>
                <c:formatCode>_-* #,##0_-;\-* #,##0_-;_-* "-"??_-;_-@_-</c:formatCode>
                <c:ptCount val="5"/>
                <c:pt idx="0">
                  <c:v>11500000</c:v>
                </c:pt>
                <c:pt idx="1">
                  <c:v>11500000</c:v>
                </c:pt>
                <c:pt idx="2">
                  <c:v>11500000</c:v>
                </c:pt>
                <c:pt idx="3">
                  <c:v>11500000</c:v>
                </c:pt>
                <c:pt idx="4">
                  <c:v>11500000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E6-4649-A259-531F0FAAAEAB}"/>
            </c:ext>
          </c:extLst>
        </c:ser>
        <c:ser>
          <c:idx val="11"/>
          <c:order val="5"/>
          <c:tx>
            <c:strRef>
              <c:f>'5.Income'!$B$111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'5.Income'!$F$4:$J$4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'5.Income'!$F$111:$J$111</c:f>
              <c:numCache>
                <c:formatCode>_-* #,##0_-;\-* #,##0_-;_-* "-"??_-;_-@_-</c:formatCode>
                <c:ptCount val="5"/>
                <c:pt idx="0">
                  <c:v>1500000</c:v>
                </c:pt>
                <c:pt idx="1">
                  <c:v>1500000</c:v>
                </c:pt>
                <c:pt idx="2">
                  <c:v>1500000</c:v>
                </c:pt>
                <c:pt idx="3">
                  <c:v>1500000</c:v>
                </c:pt>
                <c:pt idx="4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E6-4649-A259-531F0FAAAEAB}"/>
            </c:ext>
          </c:extLst>
        </c:ser>
        <c:ser>
          <c:idx val="13"/>
          <c:order val="6"/>
          <c:tx>
            <c:strRef>
              <c:f>'5.Income'!$B$113</c:f>
              <c:strCache>
                <c:ptCount val="1"/>
                <c:pt idx="0">
                  <c:v>Interest Income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'5.Income'!$F$4:$J$4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'5.Income'!$F$113:$J$113</c:f>
              <c:numCache>
                <c:formatCode>_-* #,##0_-;\-* #,##0_-;_-* "-"_-;_-@_-</c:formatCode>
                <c:ptCount val="5"/>
                <c:pt idx="0">
                  <c:v>800000</c:v>
                </c:pt>
                <c:pt idx="1">
                  <c:v>800000</c:v>
                </c:pt>
                <c:pt idx="2">
                  <c:v>800000</c:v>
                </c:pt>
                <c:pt idx="3">
                  <c:v>800000</c:v>
                </c:pt>
                <c:pt idx="4">
                  <c:v>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E6-4649-A259-531F0FAAA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2865071"/>
        <c:axId val="1090863679"/>
      </c:barChart>
      <c:catAx>
        <c:axId val="94286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863679"/>
        <c:crosses val="autoZero"/>
        <c:auto val="1"/>
        <c:lblAlgn val="ctr"/>
        <c:lblOffset val="100"/>
        <c:noMultiLvlLbl val="0"/>
      </c:catAx>
      <c:valAx>
        <c:axId val="109086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65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707580</xdr:colOff>
      <xdr:row>49</xdr:row>
      <xdr:rowOff>204107</xdr:rowOff>
    </xdr:from>
    <xdr:to>
      <xdr:col>15</xdr:col>
      <xdr:colOff>421821</xdr:colOff>
      <xdr:row>62</xdr:row>
      <xdr:rowOff>269421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A2B39-0FBC-4072-90FA-6AD7508756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1012039</xdr:colOff>
      <xdr:row>106</xdr:row>
      <xdr:rowOff>107157</xdr:rowOff>
    </xdr:from>
    <xdr:to>
      <xdr:col>13</xdr:col>
      <xdr:colOff>881061</xdr:colOff>
      <xdr:row>127</xdr:row>
      <xdr:rowOff>186927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A75F96-BBDC-42C0-BFA6-6DC4697E4C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8"/>
  <sheetViews>
    <sheetView tabSelected="1" workbookViewId="0">
      <selection activeCell="B5" sqref="B5"/>
    </sheetView>
  </sheetViews>
  <sheetFormatPr defaultColWidth="8.90625" defaultRowHeight="15" x14ac:dyDescent="0.25"/>
  <cols>
    <col min="1" max="1" width="5.6328125" style="1" customWidth="1"/>
    <col min="2" max="2" width="10.81640625" style="39" customWidth="1"/>
    <col min="3" max="3" width="50.1796875" style="1" customWidth="1"/>
    <col min="4" max="4" width="20.54296875" style="1" customWidth="1"/>
    <col min="5" max="5" width="11.36328125" style="1" customWidth="1"/>
    <col min="6" max="16384" width="8.90625" style="1"/>
  </cols>
  <sheetData>
    <row r="2" spans="2:3" ht="17.399999999999999" x14ac:dyDescent="0.3">
      <c r="B2" s="44" t="s">
        <v>243</v>
      </c>
    </row>
    <row r="5" spans="2:3" ht="15.6" x14ac:dyDescent="0.3">
      <c r="B5" s="130" t="s">
        <v>270</v>
      </c>
    </row>
    <row r="6" spans="2:3" x14ac:dyDescent="0.25">
      <c r="B6" s="39" t="s">
        <v>147</v>
      </c>
    </row>
    <row r="7" spans="2:3" x14ac:dyDescent="0.25">
      <c r="B7" s="45" t="s">
        <v>239</v>
      </c>
    </row>
    <row r="10" spans="2:3" x14ac:dyDescent="0.25">
      <c r="B10" s="39" t="s">
        <v>139</v>
      </c>
    </row>
    <row r="11" spans="2:3" x14ac:dyDescent="0.25">
      <c r="B11" s="39">
        <v>1</v>
      </c>
      <c r="C11" s="43" t="s">
        <v>140</v>
      </c>
    </row>
    <row r="12" spans="2:3" x14ac:dyDescent="0.25">
      <c r="B12" s="39">
        <v>2</v>
      </c>
      <c r="C12" s="43" t="s">
        <v>141</v>
      </c>
    </row>
    <row r="13" spans="2:3" x14ac:dyDescent="0.25">
      <c r="B13" s="39">
        <v>3</v>
      </c>
      <c r="C13" s="43" t="s">
        <v>144</v>
      </c>
    </row>
    <row r="14" spans="2:3" x14ac:dyDescent="0.25">
      <c r="B14" s="39">
        <v>4</v>
      </c>
      <c r="C14" s="43" t="s">
        <v>145</v>
      </c>
    </row>
    <row r="15" spans="2:3" x14ac:dyDescent="0.25">
      <c r="B15" s="39">
        <v>5</v>
      </c>
      <c r="C15" s="43" t="s">
        <v>0</v>
      </c>
    </row>
    <row r="16" spans="2:3" x14ac:dyDescent="0.25">
      <c r="B16" s="39">
        <v>6</v>
      </c>
      <c r="C16" s="43" t="s">
        <v>155</v>
      </c>
    </row>
    <row r="17" spans="2:3" x14ac:dyDescent="0.25">
      <c r="B17" s="39">
        <v>7</v>
      </c>
      <c r="C17" s="43" t="s">
        <v>131</v>
      </c>
    </row>
    <row r="18" spans="2:3" x14ac:dyDescent="0.25">
      <c r="B18" s="39">
        <v>8</v>
      </c>
      <c r="C18" s="43" t="s">
        <v>7</v>
      </c>
    </row>
    <row r="21" spans="2:3" x14ac:dyDescent="0.25">
      <c r="B21" s="40"/>
      <c r="C21" s="1" t="s">
        <v>142</v>
      </c>
    </row>
    <row r="22" spans="2:3" x14ac:dyDescent="0.25">
      <c r="B22" s="41"/>
      <c r="C22" s="1" t="s">
        <v>143</v>
      </c>
    </row>
    <row r="23" spans="2:3" x14ac:dyDescent="0.25">
      <c r="B23" s="42"/>
      <c r="C23" s="1" t="s">
        <v>146</v>
      </c>
    </row>
    <row r="25" spans="2:3" x14ac:dyDescent="0.25">
      <c r="B25" s="46" t="s">
        <v>148</v>
      </c>
    </row>
    <row r="26" spans="2:3" x14ac:dyDescent="0.25">
      <c r="B26" s="39" t="s">
        <v>247</v>
      </c>
    </row>
    <row r="27" spans="2:3" x14ac:dyDescent="0.25">
      <c r="B27" s="39" t="s">
        <v>149</v>
      </c>
    </row>
    <row r="32" spans="2:3" x14ac:dyDescent="0.25">
      <c r="B32" s="46" t="s">
        <v>226</v>
      </c>
    </row>
    <row r="33" spans="2:5" x14ac:dyDescent="0.25">
      <c r="B33" s="46"/>
    </row>
    <row r="34" spans="2:5" ht="23.25" customHeight="1" x14ac:dyDescent="0.3">
      <c r="B34" s="110" t="s">
        <v>227</v>
      </c>
      <c r="C34" s="111" t="s">
        <v>228</v>
      </c>
      <c r="D34" s="112" t="s">
        <v>230</v>
      </c>
      <c r="E34" s="112" t="s">
        <v>229</v>
      </c>
    </row>
    <row r="35" spans="2:5" ht="21.75" customHeight="1" x14ac:dyDescent="0.25">
      <c r="B35" s="42">
        <v>0.1</v>
      </c>
      <c r="C35" s="108"/>
      <c r="D35" s="109"/>
      <c r="E35" s="109"/>
    </row>
    <row r="36" spans="2:5" x14ac:dyDescent="0.25">
      <c r="B36" s="42">
        <v>0.2</v>
      </c>
      <c r="C36" s="108"/>
      <c r="D36" s="50"/>
      <c r="E36" s="109"/>
    </row>
    <row r="37" spans="2:5" x14ac:dyDescent="0.25">
      <c r="B37" s="42">
        <v>0.3</v>
      </c>
      <c r="C37" s="108"/>
      <c r="D37" s="50"/>
      <c r="E37" s="109"/>
    </row>
    <row r="38" spans="2:5" x14ac:dyDescent="0.25">
      <c r="B38" s="42">
        <v>0.4</v>
      </c>
      <c r="C38" s="108"/>
      <c r="D38" s="50"/>
      <c r="E38" s="109"/>
    </row>
  </sheetData>
  <hyperlinks>
    <hyperlink ref="C11" location="'1.Customer Numbers'!A1" display="Customer number inputs" xr:uid="{00000000-0004-0000-0000-000000000000}"/>
    <hyperlink ref="C12" location="'2.Seminar Inputs'!A1" display="Seminar (CPD) inputs" xr:uid="{00000000-0004-0000-0000-000001000000}"/>
    <hyperlink ref="C13" location="'3.OD'!A1" display="Organisational Design options and inputs" xr:uid="{00000000-0004-0000-0000-000002000000}"/>
    <hyperlink ref="C14" location="'4.Assets'!A1" display="Non Current Assets &amp; Depreciation inputs" xr:uid="{00000000-0004-0000-0000-000003000000}"/>
    <hyperlink ref="C15" location="'5.Income'!A1" display="Income" xr:uid="{00000000-0004-0000-0000-000004000000}"/>
    <hyperlink ref="C16" location="'6.Expenses'!A1" display="Expenses" xr:uid="{00000000-0004-0000-0000-000005000000}"/>
    <hyperlink ref="C17" location="'7.P&amp;L'!A1" display="P&amp;L" xr:uid="{00000000-0004-0000-0000-000006000000}"/>
    <hyperlink ref="C18" location="'8.FX'!A1" display="Exchange Rates" xr:uid="{00000000-0004-0000-0000-000007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81"/>
  <sheetViews>
    <sheetView zoomScale="70" zoomScaleNormal="70"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G45" sqref="G45:J46"/>
    </sheetView>
  </sheetViews>
  <sheetFormatPr defaultRowHeight="15" x14ac:dyDescent="0.25"/>
  <cols>
    <col min="1" max="1" width="1.90625" style="1" customWidth="1"/>
    <col min="2" max="2" width="47.90625" style="1" customWidth="1"/>
    <col min="3" max="3" width="11.453125" customWidth="1"/>
    <col min="4" max="4" width="12.54296875" customWidth="1"/>
    <col min="5" max="5" width="12.453125" bestFit="1" customWidth="1"/>
    <col min="6" max="7" width="12" style="122" bestFit="1" customWidth="1"/>
    <col min="8" max="9" width="12.453125" style="122" bestFit="1" customWidth="1"/>
    <col min="10" max="10" width="12" style="122" customWidth="1"/>
    <col min="11" max="11" width="3.453125" style="1" customWidth="1"/>
    <col min="12" max="12" width="54.08984375" style="1" customWidth="1"/>
    <col min="13" max="13" width="23.81640625" style="1" hidden="1" customWidth="1"/>
    <col min="14" max="14" width="8.90625" style="1"/>
    <col min="15" max="18" width="10.81640625" style="1" customWidth="1"/>
    <col min="19" max="25" width="8.90625" style="1"/>
  </cols>
  <sheetData>
    <row r="1" spans="2:13" s="1" customFormat="1" x14ac:dyDescent="0.25">
      <c r="F1" s="30"/>
      <c r="G1" s="30"/>
      <c r="H1" s="30"/>
      <c r="I1" s="30"/>
      <c r="J1" s="30"/>
    </row>
    <row r="2" spans="2:13" s="1" customFormat="1" ht="19.2" x14ac:dyDescent="0.35">
      <c r="B2" s="8" t="s">
        <v>129</v>
      </c>
      <c r="C2" s="19"/>
      <c r="F2" s="30"/>
      <c r="G2" s="30"/>
      <c r="H2" s="30"/>
      <c r="I2" s="30"/>
      <c r="J2" s="113"/>
      <c r="L2" s="9"/>
      <c r="M2" s="9"/>
    </row>
    <row r="3" spans="2:13" s="1" customFormat="1" x14ac:dyDescent="0.25">
      <c r="F3" s="30"/>
      <c r="G3" s="30"/>
      <c r="H3" s="30"/>
      <c r="I3" s="30"/>
      <c r="J3" s="30"/>
    </row>
    <row r="4" spans="2:13" s="1" customFormat="1" x14ac:dyDescent="0.25">
      <c r="C4" s="1" t="s">
        <v>21</v>
      </c>
      <c r="D4" s="1" t="s">
        <v>8</v>
      </c>
      <c r="E4" s="1" t="s">
        <v>9</v>
      </c>
      <c r="F4" s="30" t="s">
        <v>10</v>
      </c>
      <c r="G4" s="30" t="s">
        <v>11</v>
      </c>
      <c r="H4" s="30" t="s">
        <v>12</v>
      </c>
      <c r="I4" s="30" t="s">
        <v>13</v>
      </c>
      <c r="J4" s="30" t="s">
        <v>55</v>
      </c>
      <c r="L4" s="9" t="s">
        <v>154</v>
      </c>
      <c r="M4" s="9" t="s">
        <v>98</v>
      </c>
    </row>
    <row r="5" spans="2:13" s="1" customFormat="1" x14ac:dyDescent="0.25">
      <c r="F5" s="30"/>
      <c r="G5" s="30"/>
      <c r="H5" s="30"/>
      <c r="I5" s="30"/>
      <c r="J5" s="30"/>
    </row>
    <row r="6" spans="2:13" s="1" customFormat="1" ht="15.6" x14ac:dyDescent="0.3">
      <c r="B6" s="14" t="s">
        <v>158</v>
      </c>
      <c r="F6" s="30"/>
      <c r="G6" s="30"/>
      <c r="H6" s="30"/>
      <c r="I6" s="30"/>
      <c r="J6" s="30"/>
      <c r="L6" s="23"/>
    </row>
    <row r="7" spans="2:13" ht="30" x14ac:dyDescent="0.25">
      <c r="B7" s="103" t="s">
        <v>28</v>
      </c>
      <c r="C7" s="51">
        <v>100</v>
      </c>
      <c r="D7" s="52">
        <v>100</v>
      </c>
      <c r="E7" s="52">
        <v>100</v>
      </c>
      <c r="F7" s="114">
        <v>50</v>
      </c>
      <c r="G7" s="114">
        <v>0</v>
      </c>
      <c r="H7" s="114">
        <v>0</v>
      </c>
      <c r="I7" s="114">
        <v>0</v>
      </c>
      <c r="J7" s="114">
        <v>0</v>
      </c>
      <c r="L7" s="56" t="s">
        <v>156</v>
      </c>
      <c r="M7" s="18"/>
    </row>
    <row r="8" spans="2:13" ht="30" x14ac:dyDescent="0.25">
      <c r="B8" s="103" t="s">
        <v>29</v>
      </c>
      <c r="C8" s="51">
        <v>100</v>
      </c>
      <c r="D8" s="52">
        <v>100</v>
      </c>
      <c r="E8" s="52">
        <v>100</v>
      </c>
      <c r="F8" s="114">
        <v>50</v>
      </c>
      <c r="G8" s="114">
        <v>0</v>
      </c>
      <c r="H8" s="114">
        <v>0</v>
      </c>
      <c r="I8" s="114">
        <v>0</v>
      </c>
      <c r="J8" s="114">
        <v>0</v>
      </c>
      <c r="L8" s="56" t="s">
        <v>156</v>
      </c>
      <c r="M8" s="18"/>
    </row>
    <row r="9" spans="2:13" ht="27.75" customHeight="1" x14ac:dyDescent="0.25">
      <c r="B9" s="103" t="s">
        <v>27</v>
      </c>
      <c r="C9" s="53">
        <v>0</v>
      </c>
      <c r="D9" s="53">
        <v>0</v>
      </c>
      <c r="E9" s="53">
        <v>0</v>
      </c>
      <c r="F9" s="114">
        <v>0</v>
      </c>
      <c r="G9" s="114">
        <f>1000+1000</f>
        <v>2000</v>
      </c>
      <c r="H9" s="114">
        <f>1000+1000</f>
        <v>2000</v>
      </c>
      <c r="I9" s="114">
        <f>1000+1000</f>
        <v>2000</v>
      </c>
      <c r="J9" s="114">
        <f>1000+1000</f>
        <v>2000</v>
      </c>
      <c r="L9" s="56" t="s">
        <v>244</v>
      </c>
    </row>
    <row r="10" spans="2:13" ht="45" x14ac:dyDescent="0.25">
      <c r="B10" s="103" t="s">
        <v>24</v>
      </c>
      <c r="C10" s="53">
        <v>0</v>
      </c>
      <c r="D10" s="53">
        <v>0</v>
      </c>
      <c r="E10" s="53">
        <v>0</v>
      </c>
      <c r="F10" s="114">
        <v>0</v>
      </c>
      <c r="G10" s="114">
        <v>60</v>
      </c>
      <c r="H10" s="114">
        <v>60</v>
      </c>
      <c r="I10" s="114">
        <v>60</v>
      </c>
      <c r="J10" s="114">
        <v>60</v>
      </c>
      <c r="L10" s="56" t="s">
        <v>245</v>
      </c>
    </row>
    <row r="11" spans="2:13" ht="45" x14ac:dyDescent="0.25">
      <c r="B11" s="103" t="s">
        <v>23</v>
      </c>
      <c r="C11" s="53">
        <v>0</v>
      </c>
      <c r="D11" s="53">
        <v>0</v>
      </c>
      <c r="E11" s="53">
        <v>0</v>
      </c>
      <c r="F11" s="114">
        <v>0</v>
      </c>
      <c r="G11" s="114">
        <v>60</v>
      </c>
      <c r="H11" s="114">
        <v>60</v>
      </c>
      <c r="I11" s="114">
        <v>60</v>
      </c>
      <c r="J11" s="114">
        <v>60</v>
      </c>
      <c r="L11" s="56" t="s">
        <v>246</v>
      </c>
    </row>
    <row r="12" spans="2:13" ht="21" customHeight="1" x14ac:dyDescent="0.25">
      <c r="B12" s="103" t="s">
        <v>25</v>
      </c>
      <c r="C12" s="53">
        <v>0</v>
      </c>
      <c r="D12" s="53">
        <v>0</v>
      </c>
      <c r="E12" s="53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L12" s="56" t="s">
        <v>157</v>
      </c>
    </row>
    <row r="13" spans="2:13" ht="25.5" customHeight="1" x14ac:dyDescent="0.25">
      <c r="B13" s="103" t="s">
        <v>26</v>
      </c>
      <c r="C13" s="53">
        <v>0</v>
      </c>
      <c r="D13" s="53">
        <v>0</v>
      </c>
      <c r="E13" s="53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L13" s="57"/>
    </row>
    <row r="14" spans="2:13" s="1" customFormat="1" ht="24.75" customHeight="1" x14ac:dyDescent="0.25">
      <c r="B14" s="51" t="s">
        <v>22</v>
      </c>
      <c r="C14" s="51">
        <f t="shared" ref="C14:J14" si="0">SUM(C7:C13)</f>
        <v>200</v>
      </c>
      <c r="D14" s="51">
        <f t="shared" si="0"/>
        <v>200</v>
      </c>
      <c r="E14" s="51">
        <f t="shared" si="0"/>
        <v>200</v>
      </c>
      <c r="F14" s="52">
        <f t="shared" si="0"/>
        <v>100</v>
      </c>
      <c r="G14" s="52">
        <f t="shared" si="0"/>
        <v>2120</v>
      </c>
      <c r="H14" s="52">
        <f t="shared" si="0"/>
        <v>2120</v>
      </c>
      <c r="I14" s="52">
        <f t="shared" si="0"/>
        <v>2120</v>
      </c>
      <c r="J14" s="52">
        <f t="shared" si="0"/>
        <v>2120</v>
      </c>
      <c r="L14" s="57"/>
    </row>
    <row r="15" spans="2:13" s="1" customFormat="1" x14ac:dyDescent="0.25">
      <c r="F15" s="30"/>
      <c r="G15" s="30"/>
      <c r="H15" s="30"/>
      <c r="I15" s="30"/>
      <c r="J15" s="30"/>
      <c r="L15" s="23"/>
    </row>
    <row r="16" spans="2:13" s="1" customFormat="1" x14ac:dyDescent="0.25">
      <c r="F16" s="30"/>
      <c r="G16" s="30"/>
      <c r="H16" s="30"/>
      <c r="I16" s="30"/>
      <c r="J16" s="30"/>
      <c r="L16" s="23"/>
    </row>
    <row r="17" spans="2:13" s="1" customFormat="1" ht="15.6" x14ac:dyDescent="0.3">
      <c r="B17" s="14" t="s">
        <v>84</v>
      </c>
      <c r="F17" s="30"/>
      <c r="G17" s="30"/>
      <c r="H17" s="30"/>
      <c r="I17" s="30"/>
      <c r="J17" s="30"/>
      <c r="L17" s="23"/>
    </row>
    <row r="18" spans="2:13" ht="30" x14ac:dyDescent="0.25">
      <c r="B18" s="72" t="s">
        <v>28</v>
      </c>
      <c r="C18" s="50"/>
      <c r="D18" s="54">
        <v>1</v>
      </c>
      <c r="E18" s="54">
        <v>1</v>
      </c>
      <c r="F18" s="55">
        <v>0.98</v>
      </c>
      <c r="G18" s="55">
        <v>0.98</v>
      </c>
      <c r="H18" s="55">
        <v>0.98</v>
      </c>
      <c r="I18" s="55">
        <v>0.98</v>
      </c>
      <c r="J18" s="55">
        <v>0.98</v>
      </c>
      <c r="L18" s="56" t="s">
        <v>159</v>
      </c>
    </row>
    <row r="19" spans="2:13" ht="30" x14ac:dyDescent="0.25">
      <c r="B19" s="72" t="s">
        <v>29</v>
      </c>
      <c r="C19" s="50"/>
      <c r="D19" s="54">
        <v>0.97</v>
      </c>
      <c r="E19" s="54">
        <v>1</v>
      </c>
      <c r="F19" s="55">
        <v>0.98</v>
      </c>
      <c r="G19" s="55">
        <v>0.98</v>
      </c>
      <c r="H19" s="55">
        <v>0.98</v>
      </c>
      <c r="I19" s="55">
        <v>0.98</v>
      </c>
      <c r="J19" s="55">
        <v>0.98</v>
      </c>
      <c r="L19" s="56" t="s">
        <v>159</v>
      </c>
    </row>
    <row r="20" spans="2:13" ht="30" x14ac:dyDescent="0.25">
      <c r="B20" s="72" t="s">
        <v>27</v>
      </c>
      <c r="C20" s="65"/>
      <c r="D20" s="65"/>
      <c r="E20" s="65"/>
      <c r="F20" s="55">
        <v>0.85</v>
      </c>
      <c r="G20" s="55">
        <v>0.85</v>
      </c>
      <c r="H20" s="55">
        <v>0.85</v>
      </c>
      <c r="I20" s="55">
        <v>0.85</v>
      </c>
      <c r="J20" s="55">
        <v>0.85</v>
      </c>
      <c r="L20" s="56" t="s">
        <v>159</v>
      </c>
    </row>
    <row r="21" spans="2:13" ht="30" x14ac:dyDescent="0.25">
      <c r="B21" s="72" t="s">
        <v>24</v>
      </c>
      <c r="C21" s="65"/>
      <c r="D21" s="65"/>
      <c r="E21" s="65"/>
      <c r="F21" s="55">
        <v>0.95</v>
      </c>
      <c r="G21" s="55">
        <v>0.95</v>
      </c>
      <c r="H21" s="55">
        <v>0.95</v>
      </c>
      <c r="I21" s="55">
        <v>0.95</v>
      </c>
      <c r="J21" s="55">
        <v>0.95</v>
      </c>
      <c r="L21" s="56" t="s">
        <v>159</v>
      </c>
    </row>
    <row r="22" spans="2:13" ht="30" x14ac:dyDescent="0.25">
      <c r="B22" s="72" t="s">
        <v>23</v>
      </c>
      <c r="C22" s="65"/>
      <c r="D22" s="65"/>
      <c r="E22" s="65"/>
      <c r="F22" s="55">
        <v>0.95</v>
      </c>
      <c r="G22" s="55">
        <v>0.95</v>
      </c>
      <c r="H22" s="55">
        <v>0.95</v>
      </c>
      <c r="I22" s="55">
        <v>0.95</v>
      </c>
      <c r="J22" s="55">
        <v>0.95</v>
      </c>
      <c r="L22" s="56" t="s">
        <v>159</v>
      </c>
    </row>
    <row r="23" spans="2:13" ht="30" x14ac:dyDescent="0.25">
      <c r="B23" s="72" t="s">
        <v>25</v>
      </c>
      <c r="C23" s="65"/>
      <c r="D23" s="65"/>
      <c r="E23" s="65"/>
      <c r="F23" s="55">
        <v>0.98</v>
      </c>
      <c r="G23" s="55">
        <v>0.98</v>
      </c>
      <c r="H23" s="55">
        <v>0.98</v>
      </c>
      <c r="I23" s="55">
        <v>0.98</v>
      </c>
      <c r="J23" s="55">
        <v>0.98</v>
      </c>
      <c r="L23" s="56" t="s">
        <v>159</v>
      </c>
    </row>
    <row r="24" spans="2:13" ht="30" x14ac:dyDescent="0.25">
      <c r="B24" s="72" t="s">
        <v>26</v>
      </c>
      <c r="C24" s="65"/>
      <c r="D24" s="65"/>
      <c r="E24" s="65"/>
      <c r="F24" s="55">
        <v>0.99</v>
      </c>
      <c r="G24" s="55">
        <v>0.99</v>
      </c>
      <c r="H24" s="55">
        <v>0.99</v>
      </c>
      <c r="I24" s="55">
        <v>0.99</v>
      </c>
      <c r="J24" s="55">
        <v>0.99</v>
      </c>
      <c r="L24" s="56" t="s">
        <v>159</v>
      </c>
    </row>
    <row r="25" spans="2:13" x14ac:dyDescent="0.25">
      <c r="B25" s="58"/>
      <c r="C25" s="58"/>
      <c r="D25" s="58"/>
      <c r="E25" s="58"/>
      <c r="F25" s="116"/>
      <c r="G25" s="116"/>
      <c r="H25" s="116"/>
      <c r="I25" s="116"/>
      <c r="J25" s="116"/>
      <c r="K25" s="58"/>
      <c r="L25" s="58"/>
    </row>
    <row r="26" spans="2:13" x14ac:dyDescent="0.25">
      <c r="C26" s="1"/>
      <c r="D26" s="1"/>
      <c r="E26" s="1"/>
      <c r="F26" s="30"/>
      <c r="G26" s="30"/>
      <c r="H26" s="30"/>
      <c r="I26" s="30"/>
      <c r="J26" s="30"/>
      <c r="L26" s="23"/>
    </row>
    <row r="27" spans="2:13" ht="15.6" x14ac:dyDescent="0.3">
      <c r="B27" s="21" t="s">
        <v>160</v>
      </c>
      <c r="C27" s="1"/>
      <c r="D27" s="1"/>
      <c r="E27" s="1"/>
      <c r="F27" s="30"/>
      <c r="G27" s="30"/>
      <c r="H27" s="30"/>
      <c r="I27" s="30"/>
      <c r="J27" s="30"/>
      <c r="L27" s="23"/>
    </row>
    <row r="28" spans="2:13" ht="24.75" customHeight="1" x14ac:dyDescent="0.25">
      <c r="B28" s="63" t="s">
        <v>83</v>
      </c>
      <c r="C28" s="64"/>
      <c r="D28" s="64"/>
      <c r="E28" s="64"/>
      <c r="F28" s="117"/>
      <c r="G28" s="117"/>
      <c r="H28" s="117"/>
      <c r="I28" s="117"/>
      <c r="J28" s="118"/>
      <c r="L28" s="23"/>
    </row>
    <row r="29" spans="2:13" ht="30" x14ac:dyDescent="0.25">
      <c r="B29" s="59" t="s">
        <v>77</v>
      </c>
      <c r="C29" s="65"/>
      <c r="D29" s="65"/>
      <c r="E29" s="65"/>
      <c r="F29" s="55">
        <v>1</v>
      </c>
      <c r="G29" s="55">
        <v>1</v>
      </c>
      <c r="H29" s="55">
        <v>1</v>
      </c>
      <c r="I29" s="55">
        <v>1</v>
      </c>
      <c r="J29" s="55">
        <v>1</v>
      </c>
      <c r="L29" s="56" t="s">
        <v>162</v>
      </c>
      <c r="M29" s="29"/>
    </row>
    <row r="30" spans="2:13" ht="30" x14ac:dyDescent="0.25">
      <c r="B30" s="59" t="s">
        <v>78</v>
      </c>
      <c r="C30" s="65"/>
      <c r="D30" s="65"/>
      <c r="E30" s="65"/>
      <c r="F30" s="60">
        <f>1-F29</f>
        <v>0</v>
      </c>
      <c r="G30" s="60">
        <f t="shared" ref="G30:J30" si="1">1-G29</f>
        <v>0</v>
      </c>
      <c r="H30" s="60">
        <f t="shared" si="1"/>
        <v>0</v>
      </c>
      <c r="I30" s="60">
        <f t="shared" si="1"/>
        <v>0</v>
      </c>
      <c r="J30" s="60">
        <f t="shared" si="1"/>
        <v>0</v>
      </c>
      <c r="L30" s="56" t="s">
        <v>163</v>
      </c>
      <c r="M30" s="29"/>
    </row>
    <row r="31" spans="2:13" ht="30" x14ac:dyDescent="0.25">
      <c r="B31" s="59" t="s">
        <v>81</v>
      </c>
      <c r="C31" s="65"/>
      <c r="D31" s="65"/>
      <c r="E31" s="65"/>
      <c r="F31" s="55">
        <v>0</v>
      </c>
      <c r="G31" s="55">
        <v>0</v>
      </c>
      <c r="H31" s="55">
        <v>0</v>
      </c>
      <c r="I31" s="55">
        <v>0</v>
      </c>
      <c r="J31" s="55">
        <v>0</v>
      </c>
      <c r="L31" s="56" t="s">
        <v>166</v>
      </c>
    </row>
    <row r="32" spans="2:13" ht="30" x14ac:dyDescent="0.25">
      <c r="B32" s="59" t="s">
        <v>79</v>
      </c>
      <c r="C32" s="65"/>
      <c r="D32" s="65"/>
      <c r="E32" s="65"/>
      <c r="F32" s="55">
        <v>0.8</v>
      </c>
      <c r="G32" s="55">
        <v>0.8</v>
      </c>
      <c r="H32" s="55">
        <v>0.8</v>
      </c>
      <c r="I32" s="55">
        <v>0.8</v>
      </c>
      <c r="J32" s="55">
        <v>0.8</v>
      </c>
      <c r="L32" s="56" t="s">
        <v>164</v>
      </c>
      <c r="M32" s="29"/>
    </row>
    <row r="33" spans="2:13" ht="30" x14ac:dyDescent="0.25">
      <c r="B33" s="59" t="s">
        <v>80</v>
      </c>
      <c r="C33" s="65"/>
      <c r="D33" s="65"/>
      <c r="E33" s="65"/>
      <c r="F33" s="60">
        <f>1-F32</f>
        <v>0.19999999999999996</v>
      </c>
      <c r="G33" s="60">
        <f t="shared" ref="G33:J33" si="2">1-G32</f>
        <v>0.19999999999999996</v>
      </c>
      <c r="H33" s="60">
        <f t="shared" si="2"/>
        <v>0.19999999999999996</v>
      </c>
      <c r="I33" s="60">
        <f t="shared" si="2"/>
        <v>0.19999999999999996</v>
      </c>
      <c r="J33" s="60">
        <f t="shared" si="2"/>
        <v>0.19999999999999996</v>
      </c>
      <c r="L33" s="56" t="s">
        <v>165</v>
      </c>
      <c r="M33" s="29"/>
    </row>
    <row r="34" spans="2:13" ht="30" x14ac:dyDescent="0.25">
      <c r="B34" s="59" t="s">
        <v>82</v>
      </c>
      <c r="C34" s="65"/>
      <c r="D34" s="65"/>
      <c r="E34" s="65"/>
      <c r="F34" s="55">
        <v>0</v>
      </c>
      <c r="G34" s="55">
        <v>0</v>
      </c>
      <c r="H34" s="55">
        <v>0</v>
      </c>
      <c r="I34" s="55">
        <v>0</v>
      </c>
      <c r="J34" s="55">
        <v>0</v>
      </c>
      <c r="L34" s="56" t="s">
        <v>167</v>
      </c>
    </row>
    <row r="35" spans="2:13" ht="29.25" customHeight="1" x14ac:dyDescent="0.25">
      <c r="B35" s="63" t="s">
        <v>161</v>
      </c>
      <c r="C35" s="64"/>
      <c r="D35" s="64"/>
      <c r="E35" s="64"/>
      <c r="F35" s="117"/>
      <c r="G35" s="117"/>
      <c r="H35" s="117"/>
      <c r="I35" s="117"/>
      <c r="J35" s="118"/>
      <c r="L35" s="23"/>
    </row>
    <row r="36" spans="2:13" ht="45" x14ac:dyDescent="0.25">
      <c r="B36" s="59" t="s">
        <v>73</v>
      </c>
      <c r="C36" s="65"/>
      <c r="D36" s="65"/>
      <c r="E36" s="65"/>
      <c r="F36" s="55">
        <v>0.05</v>
      </c>
      <c r="G36" s="55">
        <v>0.05</v>
      </c>
      <c r="H36" s="55">
        <v>0.05</v>
      </c>
      <c r="I36" s="55">
        <v>0.05</v>
      </c>
      <c r="J36" s="55">
        <v>0.05</v>
      </c>
      <c r="L36" s="56" t="s">
        <v>169</v>
      </c>
    </row>
    <row r="37" spans="2:13" ht="45" x14ac:dyDescent="0.25">
      <c r="B37" s="59" t="s">
        <v>74</v>
      </c>
      <c r="C37" s="65"/>
      <c r="D37" s="65"/>
      <c r="E37" s="65"/>
      <c r="F37" s="55">
        <v>0.3</v>
      </c>
      <c r="G37" s="55">
        <v>0.3</v>
      </c>
      <c r="H37" s="55">
        <v>0.3</v>
      </c>
      <c r="I37" s="55">
        <v>0.3</v>
      </c>
      <c r="J37" s="55">
        <v>0.3</v>
      </c>
      <c r="L37" s="56" t="s">
        <v>170</v>
      </c>
    </row>
    <row r="38" spans="2:13" ht="45" x14ac:dyDescent="0.25">
      <c r="B38" s="59" t="s">
        <v>75</v>
      </c>
      <c r="C38" s="65"/>
      <c r="D38" s="65"/>
      <c r="E38" s="65"/>
      <c r="F38" s="55">
        <v>0.1</v>
      </c>
      <c r="G38" s="55">
        <v>0.1</v>
      </c>
      <c r="H38" s="55">
        <v>0.1</v>
      </c>
      <c r="I38" s="55">
        <v>0.1</v>
      </c>
      <c r="J38" s="55">
        <v>0.1</v>
      </c>
      <c r="L38" s="56" t="s">
        <v>171</v>
      </c>
    </row>
    <row r="39" spans="2:13" ht="35.25" customHeight="1" x14ac:dyDescent="0.25">
      <c r="B39" s="59" t="s">
        <v>76</v>
      </c>
      <c r="C39" s="65"/>
      <c r="D39" s="65"/>
      <c r="E39" s="65"/>
      <c r="F39" s="62">
        <v>0</v>
      </c>
      <c r="G39" s="62">
        <v>0</v>
      </c>
      <c r="H39" s="62">
        <v>0</v>
      </c>
      <c r="I39" s="62">
        <v>0</v>
      </c>
      <c r="J39" s="62">
        <v>0</v>
      </c>
      <c r="L39" s="56" t="s">
        <v>168</v>
      </c>
    </row>
    <row r="40" spans="2:13" x14ac:dyDescent="0.25">
      <c r="C40" s="1"/>
      <c r="D40" s="1"/>
      <c r="E40" s="1"/>
      <c r="F40" s="30"/>
      <c r="G40" s="30"/>
      <c r="H40" s="30"/>
      <c r="I40" s="30"/>
      <c r="J40" s="30"/>
      <c r="L40" s="23"/>
    </row>
    <row r="41" spans="2:13" s="1" customFormat="1" x14ac:dyDescent="0.25">
      <c r="F41" s="30"/>
      <c r="G41" s="30"/>
      <c r="H41" s="30"/>
      <c r="I41" s="30"/>
      <c r="J41" s="30"/>
      <c r="L41" s="23"/>
    </row>
    <row r="42" spans="2:13" s="1" customFormat="1" ht="15.6" x14ac:dyDescent="0.3">
      <c r="B42" s="21" t="s">
        <v>199</v>
      </c>
      <c r="F42" s="119"/>
      <c r="G42" s="119"/>
      <c r="H42" s="30"/>
      <c r="I42" s="30"/>
      <c r="J42" s="30"/>
    </row>
    <row r="43" spans="2:13" s="1" customFormat="1" x14ac:dyDescent="0.25">
      <c r="B43" s="9"/>
      <c r="F43" s="119"/>
      <c r="G43" s="119"/>
      <c r="H43" s="30"/>
      <c r="I43" s="30"/>
      <c r="J43" s="30"/>
      <c r="L43" s="24"/>
    </row>
    <row r="44" spans="2:13" s="1" customFormat="1" ht="26.25" customHeight="1" x14ac:dyDescent="0.25">
      <c r="B44" s="9" t="s">
        <v>177</v>
      </c>
      <c r="C44" s="31"/>
      <c r="D44" s="31"/>
      <c r="E44" s="31"/>
      <c r="F44" s="119"/>
      <c r="G44" s="119"/>
      <c r="H44" s="30"/>
      <c r="I44" s="30"/>
      <c r="J44" s="30"/>
    </row>
    <row r="45" spans="2:13" ht="33" customHeight="1" x14ac:dyDescent="0.25">
      <c r="B45" s="72" t="s">
        <v>28</v>
      </c>
      <c r="C45" s="66">
        <v>800</v>
      </c>
      <c r="D45" s="67">
        <v>800</v>
      </c>
      <c r="E45" s="67">
        <v>800</v>
      </c>
      <c r="F45" s="114">
        <v>800</v>
      </c>
      <c r="G45" s="83">
        <v>0</v>
      </c>
      <c r="H45" s="83">
        <v>0</v>
      </c>
      <c r="I45" s="83">
        <v>0</v>
      </c>
      <c r="J45" s="83">
        <v>0</v>
      </c>
      <c r="L45" s="56" t="s">
        <v>201</v>
      </c>
      <c r="M45" s="29"/>
    </row>
    <row r="46" spans="2:13" ht="33" customHeight="1" x14ac:dyDescent="0.25">
      <c r="B46" s="72" t="s">
        <v>29</v>
      </c>
      <c r="C46" s="66">
        <v>400</v>
      </c>
      <c r="D46" s="67">
        <v>400</v>
      </c>
      <c r="E46" s="67">
        <v>400</v>
      </c>
      <c r="F46" s="114">
        <v>300</v>
      </c>
      <c r="G46" s="83">
        <v>0</v>
      </c>
      <c r="H46" s="83">
        <v>0</v>
      </c>
      <c r="I46" s="83">
        <v>0</v>
      </c>
      <c r="J46" s="83">
        <v>0</v>
      </c>
      <c r="L46" s="56" t="s">
        <v>201</v>
      </c>
      <c r="M46" s="29"/>
    </row>
    <row r="47" spans="2:13" ht="32.25" customHeight="1" x14ac:dyDescent="0.25">
      <c r="B47" s="63" t="s">
        <v>200</v>
      </c>
      <c r="C47" s="64"/>
      <c r="D47" s="64"/>
      <c r="E47" s="64"/>
      <c r="F47" s="117"/>
      <c r="G47" s="117"/>
      <c r="H47" s="117"/>
      <c r="I47" s="117"/>
      <c r="J47" s="118"/>
    </row>
    <row r="48" spans="2:13" ht="22.5" customHeight="1" x14ac:dyDescent="0.25">
      <c r="B48" s="72" t="s">
        <v>23</v>
      </c>
      <c r="C48" s="68">
        <v>0</v>
      </c>
      <c r="D48" s="68">
        <v>0</v>
      </c>
      <c r="E48" s="68">
        <v>0</v>
      </c>
      <c r="F48" s="82">
        <f t="shared" ref="F48:J50" si="3">IF(F$45&gt;0,0,E$45*F$18*$F29)+IF(F$46&gt;0,0,E$46*F$19*$F32)</f>
        <v>0</v>
      </c>
      <c r="G48" s="82">
        <f t="shared" si="3"/>
        <v>1019.2</v>
      </c>
      <c r="H48" s="82">
        <f t="shared" si="3"/>
        <v>0</v>
      </c>
      <c r="I48" s="82">
        <f t="shared" si="3"/>
        <v>0</v>
      </c>
      <c r="J48" s="82">
        <f t="shared" si="3"/>
        <v>0</v>
      </c>
    </row>
    <row r="49" spans="2:10" ht="22.5" customHeight="1" x14ac:dyDescent="0.25">
      <c r="B49" s="72" t="s">
        <v>25</v>
      </c>
      <c r="C49" s="68">
        <v>0</v>
      </c>
      <c r="D49" s="68">
        <v>0</v>
      </c>
      <c r="E49" s="68">
        <v>0</v>
      </c>
      <c r="F49" s="82">
        <f t="shared" si="3"/>
        <v>0</v>
      </c>
      <c r="G49" s="82">
        <f t="shared" si="3"/>
        <v>58.79999999999999</v>
      </c>
      <c r="H49" s="82">
        <f t="shared" si="3"/>
        <v>0</v>
      </c>
      <c r="I49" s="82">
        <f t="shared" si="3"/>
        <v>0</v>
      </c>
      <c r="J49" s="82">
        <f t="shared" si="3"/>
        <v>0</v>
      </c>
    </row>
    <row r="50" spans="2:10" ht="22.5" customHeight="1" x14ac:dyDescent="0.25">
      <c r="B50" s="72" t="s">
        <v>26</v>
      </c>
      <c r="C50" s="68">
        <v>0</v>
      </c>
      <c r="D50" s="68">
        <v>0</v>
      </c>
      <c r="E50" s="68">
        <v>0</v>
      </c>
      <c r="F50" s="82">
        <f t="shared" si="3"/>
        <v>0</v>
      </c>
      <c r="G50" s="82">
        <f t="shared" si="3"/>
        <v>0</v>
      </c>
      <c r="H50" s="82">
        <f t="shared" si="3"/>
        <v>0</v>
      </c>
      <c r="I50" s="82">
        <f t="shared" si="3"/>
        <v>0</v>
      </c>
      <c r="J50" s="82">
        <f t="shared" si="3"/>
        <v>0</v>
      </c>
    </row>
    <row r="51" spans="2:10" ht="32.25" customHeight="1" x14ac:dyDescent="0.25">
      <c r="B51" s="63" t="s">
        <v>196</v>
      </c>
      <c r="C51" s="64"/>
      <c r="D51" s="64"/>
      <c r="E51" s="64"/>
      <c r="F51" s="117"/>
      <c r="G51" s="117"/>
      <c r="H51" s="117"/>
      <c r="I51" s="117"/>
      <c r="J51" s="118"/>
    </row>
    <row r="52" spans="2:10" ht="23.25" customHeight="1" x14ac:dyDescent="0.25">
      <c r="B52" s="72" t="s">
        <v>27</v>
      </c>
      <c r="C52" s="68">
        <v>0</v>
      </c>
      <c r="D52" s="68">
        <v>0</v>
      </c>
      <c r="E52" s="68">
        <v>0</v>
      </c>
      <c r="F52" s="82">
        <f>(E52)*F20+F9</f>
        <v>0</v>
      </c>
      <c r="G52" s="82">
        <f>(F52)*G20+G9</f>
        <v>2000</v>
      </c>
      <c r="H52" s="82">
        <f>(G52)*H20+H9</f>
        <v>3700</v>
      </c>
      <c r="I52" s="82">
        <f>(H52)*I20+I9</f>
        <v>5145</v>
      </c>
      <c r="J52" s="82">
        <f>(I52)*J20+J9</f>
        <v>6373.25</v>
      </c>
    </row>
    <row r="53" spans="2:10" ht="23.25" customHeight="1" x14ac:dyDescent="0.25">
      <c r="B53" s="72" t="s">
        <v>24</v>
      </c>
      <c r="C53" s="68">
        <v>0</v>
      </c>
      <c r="D53" s="68">
        <v>0</v>
      </c>
      <c r="E53" s="68">
        <v>0</v>
      </c>
      <c r="F53" s="82">
        <f>(E53)*F21+E52*E36+F10</f>
        <v>0</v>
      </c>
      <c r="G53" s="82">
        <f>(F53)*G21+F52*F36+G10</f>
        <v>60</v>
      </c>
      <c r="H53" s="82">
        <f>(G53)*H21+G52*G36+H10</f>
        <v>217</v>
      </c>
      <c r="I53" s="82">
        <f>(H53)*I21+H52*H36+I10</f>
        <v>451.15</v>
      </c>
      <c r="J53" s="82">
        <f>(I53)*J21+I52*I36+J10</f>
        <v>745.84249999999997</v>
      </c>
    </row>
    <row r="54" spans="2:10" ht="23.25" customHeight="1" x14ac:dyDescent="0.25">
      <c r="B54" s="72" t="s">
        <v>23</v>
      </c>
      <c r="C54" s="68">
        <v>0</v>
      </c>
      <c r="D54" s="68">
        <v>0</v>
      </c>
      <c r="E54" s="68">
        <v>0</v>
      </c>
      <c r="F54" s="82">
        <f t="shared" ref="F54:J55" si="4">(E48+E54)*F22+E53*E37+F11</f>
        <v>0</v>
      </c>
      <c r="G54" s="82">
        <f t="shared" si="4"/>
        <v>60</v>
      </c>
      <c r="H54" s="82">
        <f t="shared" si="4"/>
        <v>1103.24</v>
      </c>
      <c r="I54" s="82">
        <f t="shared" si="4"/>
        <v>1173.1779999999999</v>
      </c>
      <c r="J54" s="82">
        <f t="shared" si="4"/>
        <v>1309.8640999999998</v>
      </c>
    </row>
    <row r="55" spans="2:10" ht="23.25" customHeight="1" x14ac:dyDescent="0.25">
      <c r="B55" s="72" t="s">
        <v>25</v>
      </c>
      <c r="C55" s="68">
        <v>0</v>
      </c>
      <c r="D55" s="68">
        <v>0</v>
      </c>
      <c r="E55" s="68">
        <v>0</v>
      </c>
      <c r="F55" s="82">
        <f t="shared" si="4"/>
        <v>0</v>
      </c>
      <c r="G55" s="82">
        <f t="shared" si="4"/>
        <v>0</v>
      </c>
      <c r="H55" s="82">
        <f t="shared" si="4"/>
        <v>63.623999999999988</v>
      </c>
      <c r="I55" s="82">
        <f t="shared" si="4"/>
        <v>172.67552000000001</v>
      </c>
      <c r="J55" s="82">
        <f t="shared" si="4"/>
        <v>286.53980960000001</v>
      </c>
    </row>
    <row r="56" spans="2:10" ht="23.25" customHeight="1" x14ac:dyDescent="0.25">
      <c r="B56" s="72" t="s">
        <v>26</v>
      </c>
      <c r="C56" s="68">
        <v>0</v>
      </c>
      <c r="D56" s="68">
        <v>0</v>
      </c>
      <c r="E56" s="68">
        <v>0</v>
      </c>
      <c r="F56" s="82">
        <f>(E50+E56)*F24+F13</f>
        <v>0</v>
      </c>
      <c r="G56" s="82">
        <f>(F50+F56)*G24+G13</f>
        <v>0</v>
      </c>
      <c r="H56" s="82">
        <f>(G50+G56)*H24+H13</f>
        <v>0</v>
      </c>
      <c r="I56" s="82">
        <f>(H50+H56)*I24+I13</f>
        <v>0</v>
      </c>
      <c r="J56" s="82">
        <f>(I50+I56)*J24+J13</f>
        <v>0</v>
      </c>
    </row>
    <row r="57" spans="2:10" ht="23.25" customHeight="1" x14ac:dyDescent="0.25">
      <c r="B57" s="63" t="s">
        <v>197</v>
      </c>
      <c r="C57" s="64"/>
      <c r="D57" s="64"/>
      <c r="E57" s="64"/>
      <c r="F57" s="117"/>
      <c r="G57" s="117"/>
      <c r="H57" s="117"/>
      <c r="I57" s="117"/>
      <c r="J57" s="118"/>
    </row>
    <row r="58" spans="2:10" ht="23.25" customHeight="1" x14ac:dyDescent="0.3">
      <c r="B58" s="69" t="s">
        <v>172</v>
      </c>
      <c r="C58" s="70">
        <v>0</v>
      </c>
      <c r="D58" s="70">
        <v>0</v>
      </c>
      <c r="E58" s="70">
        <v>0</v>
      </c>
      <c r="F58" s="120">
        <f t="shared" ref="F58:J59" si="5">F52</f>
        <v>0</v>
      </c>
      <c r="G58" s="120">
        <f t="shared" si="5"/>
        <v>2000</v>
      </c>
      <c r="H58" s="120">
        <f t="shared" si="5"/>
        <v>3700</v>
      </c>
      <c r="I58" s="120">
        <f t="shared" si="5"/>
        <v>5145</v>
      </c>
      <c r="J58" s="120">
        <f t="shared" si="5"/>
        <v>6373.25</v>
      </c>
    </row>
    <row r="59" spans="2:10" ht="23.25" customHeight="1" x14ac:dyDescent="0.3">
      <c r="B59" s="69" t="s">
        <v>173</v>
      </c>
      <c r="C59" s="70">
        <v>0</v>
      </c>
      <c r="D59" s="70">
        <v>0</v>
      </c>
      <c r="E59" s="70">
        <v>0</v>
      </c>
      <c r="F59" s="120">
        <f t="shared" si="5"/>
        <v>0</v>
      </c>
      <c r="G59" s="120">
        <f t="shared" si="5"/>
        <v>60</v>
      </c>
      <c r="H59" s="120">
        <f t="shared" si="5"/>
        <v>217</v>
      </c>
      <c r="I59" s="120">
        <f t="shared" si="5"/>
        <v>451.15</v>
      </c>
      <c r="J59" s="120">
        <f t="shared" si="5"/>
        <v>745.84249999999997</v>
      </c>
    </row>
    <row r="60" spans="2:10" ht="23.25" customHeight="1" x14ac:dyDescent="0.3">
      <c r="B60" s="69" t="s">
        <v>174</v>
      </c>
      <c r="C60" s="70">
        <v>0</v>
      </c>
      <c r="D60" s="70">
        <v>0</v>
      </c>
      <c r="E60" s="70">
        <v>0</v>
      </c>
      <c r="F60" s="120">
        <f t="shared" ref="F60:J62" si="6">F54+F48</f>
        <v>0</v>
      </c>
      <c r="G60" s="120">
        <f t="shared" si="6"/>
        <v>1079.2</v>
      </c>
      <c r="H60" s="120">
        <f t="shared" si="6"/>
        <v>1103.24</v>
      </c>
      <c r="I60" s="120">
        <f t="shared" si="6"/>
        <v>1173.1779999999999</v>
      </c>
      <c r="J60" s="120">
        <f t="shared" si="6"/>
        <v>1309.8640999999998</v>
      </c>
    </row>
    <row r="61" spans="2:10" ht="23.25" customHeight="1" x14ac:dyDescent="0.3">
      <c r="B61" s="69" t="s">
        <v>175</v>
      </c>
      <c r="C61" s="70">
        <v>0</v>
      </c>
      <c r="D61" s="70">
        <v>0</v>
      </c>
      <c r="E61" s="70">
        <v>0</v>
      </c>
      <c r="F61" s="120">
        <f t="shared" si="6"/>
        <v>0</v>
      </c>
      <c r="G61" s="120">
        <f t="shared" si="6"/>
        <v>58.79999999999999</v>
      </c>
      <c r="H61" s="120">
        <f t="shared" si="6"/>
        <v>63.623999999999988</v>
      </c>
      <c r="I61" s="120">
        <f t="shared" si="6"/>
        <v>172.67552000000001</v>
      </c>
      <c r="J61" s="120">
        <f t="shared" si="6"/>
        <v>286.53980960000001</v>
      </c>
    </row>
    <row r="62" spans="2:10" ht="23.25" customHeight="1" x14ac:dyDescent="0.3">
      <c r="B62" s="69" t="s">
        <v>176</v>
      </c>
      <c r="C62" s="70">
        <v>0</v>
      </c>
      <c r="D62" s="70">
        <v>0</v>
      </c>
      <c r="E62" s="70">
        <v>0</v>
      </c>
      <c r="F62" s="120">
        <f t="shared" si="6"/>
        <v>0</v>
      </c>
      <c r="G62" s="120">
        <f t="shared" si="6"/>
        <v>0</v>
      </c>
      <c r="H62" s="120">
        <f t="shared" si="6"/>
        <v>0</v>
      </c>
      <c r="I62" s="120">
        <f t="shared" si="6"/>
        <v>0</v>
      </c>
      <c r="J62" s="120">
        <f t="shared" si="6"/>
        <v>0</v>
      </c>
    </row>
    <row r="63" spans="2:10" s="1" customFormat="1" ht="23.25" customHeight="1" x14ac:dyDescent="0.3">
      <c r="B63" s="69" t="s">
        <v>198</v>
      </c>
      <c r="C63" s="71">
        <f t="shared" ref="C63:J63" si="7">SUM(C45:C46)+SUM(C58:C62)</f>
        <v>1200</v>
      </c>
      <c r="D63" s="71">
        <f t="shared" si="7"/>
        <v>1200</v>
      </c>
      <c r="E63" s="71">
        <f t="shared" si="7"/>
        <v>1200</v>
      </c>
      <c r="F63" s="120">
        <f t="shared" si="7"/>
        <v>1100</v>
      </c>
      <c r="G63" s="120">
        <f t="shared" si="7"/>
        <v>3198</v>
      </c>
      <c r="H63" s="120">
        <f t="shared" si="7"/>
        <v>5083.8639999999996</v>
      </c>
      <c r="I63" s="120">
        <f t="shared" si="7"/>
        <v>6942.0035199999993</v>
      </c>
      <c r="J63" s="120">
        <f t="shared" si="7"/>
        <v>8715.4964096000003</v>
      </c>
    </row>
    <row r="64" spans="2:10" s="1" customFormat="1" ht="21.75" customHeight="1" x14ac:dyDescent="0.25">
      <c r="D64" s="4"/>
      <c r="E64" s="4"/>
      <c r="F64" s="17"/>
      <c r="G64" s="17"/>
      <c r="H64" s="17"/>
      <c r="I64" s="17"/>
      <c r="J64" s="17"/>
    </row>
    <row r="65" spans="3:10" s="1" customFormat="1" ht="21.75" customHeight="1" x14ac:dyDescent="0.25">
      <c r="C65" s="6"/>
      <c r="D65" s="6"/>
      <c r="E65" s="6"/>
      <c r="F65" s="121"/>
      <c r="G65" s="121"/>
      <c r="H65" s="121"/>
      <c r="I65" s="121"/>
      <c r="J65" s="121"/>
    </row>
    <row r="66" spans="3:10" s="1" customFormat="1" ht="21.75" customHeight="1" x14ac:dyDescent="0.25">
      <c r="F66" s="30"/>
      <c r="G66" s="30"/>
      <c r="H66" s="30"/>
      <c r="I66" s="30"/>
      <c r="J66" s="30"/>
    </row>
    <row r="67" spans="3:10" s="1" customFormat="1" ht="21.75" customHeight="1" x14ac:dyDescent="0.25">
      <c r="F67" s="30"/>
      <c r="G67" s="30"/>
      <c r="H67" s="30"/>
      <c r="I67" s="30"/>
      <c r="J67" s="30"/>
    </row>
    <row r="68" spans="3:10" s="1" customFormat="1" x14ac:dyDescent="0.25">
      <c r="F68" s="30"/>
      <c r="G68" s="30"/>
      <c r="H68" s="30"/>
      <c r="I68" s="30"/>
      <c r="J68" s="30"/>
    </row>
    <row r="69" spans="3:10" s="1" customFormat="1" x14ac:dyDescent="0.25">
      <c r="F69" s="30"/>
      <c r="G69" s="30"/>
      <c r="H69" s="30"/>
      <c r="I69" s="30"/>
      <c r="J69" s="30"/>
    </row>
    <row r="70" spans="3:10" s="1" customFormat="1" x14ac:dyDescent="0.25">
      <c r="F70" s="30"/>
      <c r="G70" s="30"/>
      <c r="H70" s="30"/>
      <c r="I70" s="30"/>
      <c r="J70" s="30"/>
    </row>
    <row r="71" spans="3:10" s="1" customFormat="1" x14ac:dyDescent="0.25">
      <c r="F71" s="30"/>
      <c r="G71" s="30"/>
      <c r="H71" s="30"/>
      <c r="I71" s="30"/>
      <c r="J71" s="30"/>
    </row>
    <row r="72" spans="3:10" s="1" customFormat="1" x14ac:dyDescent="0.25">
      <c r="F72" s="30"/>
      <c r="G72" s="30"/>
      <c r="H72" s="30"/>
      <c r="I72" s="30"/>
      <c r="J72" s="30"/>
    </row>
    <row r="73" spans="3:10" s="1" customFormat="1" x14ac:dyDescent="0.25">
      <c r="F73" s="30"/>
      <c r="G73" s="30"/>
      <c r="H73" s="30"/>
      <c r="I73" s="30"/>
      <c r="J73" s="30"/>
    </row>
    <row r="74" spans="3:10" s="1" customFormat="1" x14ac:dyDescent="0.25">
      <c r="F74" s="30"/>
      <c r="G74" s="30"/>
      <c r="H74" s="30"/>
      <c r="I74" s="30"/>
      <c r="J74" s="30"/>
    </row>
    <row r="75" spans="3:10" s="1" customFormat="1" x14ac:dyDescent="0.25">
      <c r="F75" s="30"/>
      <c r="G75" s="30"/>
      <c r="H75" s="30"/>
      <c r="I75" s="30"/>
      <c r="J75" s="30"/>
    </row>
    <row r="76" spans="3:10" s="1" customFormat="1" x14ac:dyDescent="0.25">
      <c r="F76" s="30"/>
      <c r="G76" s="30"/>
      <c r="H76" s="30"/>
      <c r="I76" s="30"/>
      <c r="J76" s="30"/>
    </row>
    <row r="77" spans="3:10" s="1" customFormat="1" x14ac:dyDescent="0.25">
      <c r="F77" s="30"/>
      <c r="G77" s="30"/>
      <c r="H77" s="30"/>
      <c r="I77" s="30"/>
      <c r="J77" s="30"/>
    </row>
    <row r="78" spans="3:10" s="1" customFormat="1" x14ac:dyDescent="0.25">
      <c r="F78" s="30"/>
      <c r="G78" s="30"/>
      <c r="H78" s="30"/>
      <c r="I78" s="30"/>
      <c r="J78" s="30"/>
    </row>
    <row r="79" spans="3:10" s="1" customFormat="1" x14ac:dyDescent="0.25">
      <c r="F79" s="30"/>
      <c r="G79" s="30"/>
      <c r="H79" s="30"/>
      <c r="I79" s="30"/>
      <c r="J79" s="30"/>
    </row>
    <row r="80" spans="3:10" s="1" customFormat="1" x14ac:dyDescent="0.25">
      <c r="F80" s="30"/>
      <c r="G80" s="30"/>
      <c r="H80" s="30"/>
      <c r="I80" s="30"/>
      <c r="J80" s="30"/>
    </row>
    <row r="81" spans="6:10" s="1" customFormat="1" x14ac:dyDescent="0.25">
      <c r="F81" s="30"/>
      <c r="G81" s="30"/>
      <c r="H81" s="30"/>
      <c r="I81" s="30"/>
      <c r="J81" s="30"/>
    </row>
    <row r="82" spans="6:10" s="1" customFormat="1" x14ac:dyDescent="0.25">
      <c r="F82" s="30"/>
      <c r="G82" s="30"/>
      <c r="H82" s="30"/>
      <c r="I82" s="30"/>
      <c r="J82" s="30"/>
    </row>
    <row r="83" spans="6:10" s="1" customFormat="1" x14ac:dyDescent="0.25">
      <c r="F83" s="30"/>
      <c r="G83" s="30"/>
      <c r="H83" s="30"/>
      <c r="I83" s="30"/>
      <c r="J83" s="30"/>
    </row>
    <row r="84" spans="6:10" s="1" customFormat="1" x14ac:dyDescent="0.25">
      <c r="F84" s="30"/>
      <c r="G84" s="30"/>
      <c r="H84" s="30"/>
      <c r="I84" s="30"/>
      <c r="J84" s="30"/>
    </row>
    <row r="85" spans="6:10" s="1" customFormat="1" x14ac:dyDescent="0.25">
      <c r="F85" s="30"/>
      <c r="G85" s="30"/>
      <c r="H85" s="30"/>
      <c r="I85" s="30"/>
      <c r="J85" s="30"/>
    </row>
    <row r="86" spans="6:10" s="1" customFormat="1" x14ac:dyDescent="0.25">
      <c r="F86" s="30"/>
      <c r="G86" s="30"/>
      <c r="H86" s="30"/>
      <c r="I86" s="30"/>
      <c r="J86" s="30"/>
    </row>
    <row r="87" spans="6:10" s="1" customFormat="1" x14ac:dyDescent="0.25">
      <c r="F87" s="30"/>
      <c r="G87" s="30"/>
      <c r="H87" s="30"/>
      <c r="I87" s="30"/>
      <c r="J87" s="30"/>
    </row>
    <row r="88" spans="6:10" s="1" customFormat="1" x14ac:dyDescent="0.25">
      <c r="F88" s="30"/>
      <c r="G88" s="30"/>
      <c r="H88" s="30"/>
      <c r="I88" s="30"/>
      <c r="J88" s="30"/>
    </row>
    <row r="89" spans="6:10" s="1" customFormat="1" x14ac:dyDescent="0.25">
      <c r="F89" s="30"/>
      <c r="G89" s="30"/>
      <c r="H89" s="30"/>
      <c r="I89" s="30"/>
      <c r="J89" s="30"/>
    </row>
    <row r="90" spans="6:10" s="1" customFormat="1" x14ac:dyDescent="0.25">
      <c r="F90" s="30"/>
      <c r="G90" s="30"/>
      <c r="H90" s="30"/>
      <c r="I90" s="30"/>
      <c r="J90" s="30"/>
    </row>
    <row r="91" spans="6:10" s="1" customFormat="1" x14ac:dyDescent="0.25">
      <c r="F91" s="30"/>
      <c r="G91" s="30"/>
      <c r="H91" s="30"/>
      <c r="I91" s="30"/>
      <c r="J91" s="30"/>
    </row>
    <row r="92" spans="6:10" s="1" customFormat="1" x14ac:dyDescent="0.25">
      <c r="F92" s="30"/>
      <c r="G92" s="30"/>
      <c r="H92" s="30"/>
      <c r="I92" s="30"/>
      <c r="J92" s="30"/>
    </row>
    <row r="93" spans="6:10" s="1" customFormat="1" x14ac:dyDescent="0.25">
      <c r="F93" s="30"/>
      <c r="G93" s="30"/>
      <c r="H93" s="30"/>
      <c r="I93" s="30"/>
      <c r="J93" s="30"/>
    </row>
    <row r="94" spans="6:10" s="1" customFormat="1" x14ac:dyDescent="0.25">
      <c r="F94" s="30"/>
      <c r="G94" s="30"/>
      <c r="H94" s="30"/>
      <c r="I94" s="30"/>
      <c r="J94" s="30"/>
    </row>
    <row r="95" spans="6:10" s="1" customFormat="1" x14ac:dyDescent="0.25">
      <c r="F95" s="30"/>
      <c r="G95" s="30"/>
      <c r="H95" s="30"/>
      <c r="I95" s="30"/>
      <c r="J95" s="30"/>
    </row>
    <row r="96" spans="6:10" s="1" customFormat="1" x14ac:dyDescent="0.25">
      <c r="F96" s="30"/>
      <c r="G96" s="30"/>
      <c r="H96" s="30"/>
      <c r="I96" s="30"/>
      <c r="J96" s="30"/>
    </row>
    <row r="97" spans="6:10" s="1" customFormat="1" x14ac:dyDescent="0.25">
      <c r="F97" s="30"/>
      <c r="G97" s="30"/>
      <c r="H97" s="30"/>
      <c r="I97" s="30"/>
      <c r="J97" s="30"/>
    </row>
    <row r="98" spans="6:10" s="1" customFormat="1" x14ac:dyDescent="0.25">
      <c r="F98" s="30"/>
      <c r="G98" s="30"/>
      <c r="H98" s="30"/>
      <c r="I98" s="30"/>
      <c r="J98" s="30"/>
    </row>
    <row r="99" spans="6:10" s="1" customFormat="1" x14ac:dyDescent="0.25">
      <c r="F99" s="30"/>
      <c r="G99" s="30"/>
      <c r="H99" s="30"/>
      <c r="I99" s="30"/>
      <c r="J99" s="30"/>
    </row>
    <row r="100" spans="6:10" s="1" customFormat="1" x14ac:dyDescent="0.25">
      <c r="F100" s="30"/>
      <c r="G100" s="30"/>
      <c r="H100" s="30"/>
      <c r="I100" s="30"/>
      <c r="J100" s="30"/>
    </row>
    <row r="101" spans="6:10" s="1" customFormat="1" x14ac:dyDescent="0.25">
      <c r="F101" s="30"/>
      <c r="G101" s="30"/>
      <c r="H101" s="30"/>
      <c r="I101" s="30"/>
      <c r="J101" s="30"/>
    </row>
    <row r="102" spans="6:10" s="1" customFormat="1" x14ac:dyDescent="0.25">
      <c r="F102" s="30"/>
      <c r="G102" s="30"/>
      <c r="H102" s="30"/>
      <c r="I102" s="30"/>
      <c r="J102" s="30"/>
    </row>
    <row r="103" spans="6:10" s="1" customFormat="1" x14ac:dyDescent="0.25">
      <c r="F103" s="30"/>
      <c r="G103" s="30"/>
      <c r="H103" s="30"/>
      <c r="I103" s="30"/>
      <c r="J103" s="30"/>
    </row>
    <row r="104" spans="6:10" s="1" customFormat="1" x14ac:dyDescent="0.25">
      <c r="F104" s="30"/>
      <c r="G104" s="30"/>
      <c r="H104" s="30"/>
      <c r="I104" s="30"/>
      <c r="J104" s="30"/>
    </row>
    <row r="105" spans="6:10" s="1" customFormat="1" x14ac:dyDescent="0.25">
      <c r="F105" s="30"/>
      <c r="G105" s="30"/>
      <c r="H105" s="30"/>
      <c r="I105" s="30"/>
      <c r="J105" s="30"/>
    </row>
    <row r="106" spans="6:10" s="1" customFormat="1" x14ac:dyDescent="0.25">
      <c r="F106" s="30"/>
      <c r="G106" s="30"/>
      <c r="H106" s="30"/>
      <c r="I106" s="30"/>
      <c r="J106" s="30"/>
    </row>
    <row r="107" spans="6:10" s="1" customFormat="1" x14ac:dyDescent="0.25">
      <c r="F107" s="30"/>
      <c r="G107" s="30"/>
      <c r="H107" s="30"/>
      <c r="I107" s="30"/>
      <c r="J107" s="30"/>
    </row>
    <row r="108" spans="6:10" s="1" customFormat="1" x14ac:dyDescent="0.25">
      <c r="F108" s="30"/>
      <c r="G108" s="30"/>
      <c r="H108" s="30"/>
      <c r="I108" s="30"/>
      <c r="J108" s="30"/>
    </row>
    <row r="109" spans="6:10" s="1" customFormat="1" x14ac:dyDescent="0.25">
      <c r="F109" s="30"/>
      <c r="G109" s="30"/>
      <c r="H109" s="30"/>
      <c r="I109" s="30"/>
      <c r="J109" s="30"/>
    </row>
    <row r="110" spans="6:10" s="1" customFormat="1" x14ac:dyDescent="0.25">
      <c r="F110" s="30"/>
      <c r="G110" s="30"/>
      <c r="H110" s="30"/>
      <c r="I110" s="30"/>
      <c r="J110" s="30"/>
    </row>
    <row r="111" spans="6:10" s="1" customFormat="1" x14ac:dyDescent="0.25">
      <c r="F111" s="30"/>
      <c r="G111" s="30"/>
      <c r="H111" s="30"/>
      <c r="I111" s="30"/>
      <c r="J111" s="30"/>
    </row>
    <row r="112" spans="6:10" s="1" customFormat="1" x14ac:dyDescent="0.25">
      <c r="F112" s="30"/>
      <c r="G112" s="30"/>
      <c r="H112" s="30"/>
      <c r="I112" s="30"/>
      <c r="J112" s="30"/>
    </row>
    <row r="113" spans="6:10" s="1" customFormat="1" x14ac:dyDescent="0.25">
      <c r="F113" s="30"/>
      <c r="G113" s="30"/>
      <c r="H113" s="30"/>
      <c r="I113" s="30"/>
      <c r="J113" s="30"/>
    </row>
    <row r="114" spans="6:10" s="1" customFormat="1" x14ac:dyDescent="0.25">
      <c r="F114" s="30"/>
      <c r="G114" s="30"/>
      <c r="H114" s="30"/>
      <c r="I114" s="30"/>
      <c r="J114" s="30"/>
    </row>
    <row r="115" spans="6:10" s="1" customFormat="1" x14ac:dyDescent="0.25">
      <c r="F115" s="30"/>
      <c r="G115" s="30"/>
      <c r="H115" s="30"/>
      <c r="I115" s="30"/>
      <c r="J115" s="30"/>
    </row>
    <row r="116" spans="6:10" s="1" customFormat="1" x14ac:dyDescent="0.25">
      <c r="F116" s="30"/>
      <c r="G116" s="30"/>
      <c r="H116" s="30"/>
      <c r="I116" s="30"/>
      <c r="J116" s="30"/>
    </row>
    <row r="117" spans="6:10" s="1" customFormat="1" x14ac:dyDescent="0.25">
      <c r="F117" s="30"/>
      <c r="G117" s="30"/>
      <c r="H117" s="30"/>
      <c r="I117" s="30"/>
      <c r="J117" s="30"/>
    </row>
    <row r="118" spans="6:10" s="1" customFormat="1" x14ac:dyDescent="0.25">
      <c r="F118" s="30"/>
      <c r="G118" s="30"/>
      <c r="H118" s="30"/>
      <c r="I118" s="30"/>
      <c r="J118" s="30"/>
    </row>
    <row r="119" spans="6:10" s="1" customFormat="1" x14ac:dyDescent="0.25">
      <c r="F119" s="30"/>
      <c r="G119" s="30"/>
      <c r="H119" s="30"/>
      <c r="I119" s="30"/>
      <c r="J119" s="30"/>
    </row>
    <row r="120" spans="6:10" s="1" customFormat="1" x14ac:dyDescent="0.25">
      <c r="F120" s="30"/>
      <c r="G120" s="30"/>
      <c r="H120" s="30"/>
      <c r="I120" s="30"/>
      <c r="J120" s="30"/>
    </row>
    <row r="121" spans="6:10" s="1" customFormat="1" x14ac:dyDescent="0.25">
      <c r="F121" s="30"/>
      <c r="G121" s="30"/>
      <c r="H121" s="30"/>
      <c r="I121" s="30"/>
      <c r="J121" s="30"/>
    </row>
    <row r="122" spans="6:10" s="1" customFormat="1" x14ac:dyDescent="0.25">
      <c r="F122" s="30"/>
      <c r="G122" s="30"/>
      <c r="H122" s="30"/>
      <c r="I122" s="30"/>
      <c r="J122" s="30"/>
    </row>
    <row r="123" spans="6:10" s="1" customFormat="1" x14ac:dyDescent="0.25">
      <c r="F123" s="30"/>
      <c r="G123" s="30"/>
      <c r="H123" s="30"/>
      <c r="I123" s="30"/>
      <c r="J123" s="30"/>
    </row>
    <row r="124" spans="6:10" s="1" customFormat="1" x14ac:dyDescent="0.25">
      <c r="F124" s="30"/>
      <c r="G124" s="30"/>
      <c r="H124" s="30"/>
      <c r="I124" s="30"/>
      <c r="J124" s="30"/>
    </row>
    <row r="125" spans="6:10" s="1" customFormat="1" x14ac:dyDescent="0.25">
      <c r="F125" s="30"/>
      <c r="G125" s="30"/>
      <c r="H125" s="30"/>
      <c r="I125" s="30"/>
      <c r="J125" s="30"/>
    </row>
    <row r="126" spans="6:10" s="1" customFormat="1" x14ac:dyDescent="0.25">
      <c r="F126" s="30"/>
      <c r="G126" s="30"/>
      <c r="H126" s="30"/>
      <c r="I126" s="30"/>
      <c r="J126" s="30"/>
    </row>
    <row r="127" spans="6:10" s="1" customFormat="1" x14ac:dyDescent="0.25">
      <c r="F127" s="30"/>
      <c r="G127" s="30"/>
      <c r="H127" s="30"/>
      <c r="I127" s="30"/>
      <c r="J127" s="30"/>
    </row>
    <row r="128" spans="6:10" s="1" customFormat="1" x14ac:dyDescent="0.25">
      <c r="F128" s="30"/>
      <c r="G128" s="30"/>
      <c r="H128" s="30"/>
      <c r="I128" s="30"/>
      <c r="J128" s="30"/>
    </row>
    <row r="129" spans="6:10" s="1" customFormat="1" x14ac:dyDescent="0.25">
      <c r="F129" s="30"/>
      <c r="G129" s="30"/>
      <c r="H129" s="30"/>
      <c r="I129" s="30"/>
      <c r="J129" s="30"/>
    </row>
    <row r="130" spans="6:10" s="1" customFormat="1" x14ac:dyDescent="0.25">
      <c r="F130" s="30"/>
      <c r="G130" s="30"/>
      <c r="H130" s="30"/>
      <c r="I130" s="30"/>
      <c r="J130" s="30"/>
    </row>
    <row r="131" spans="6:10" s="1" customFormat="1" x14ac:dyDescent="0.25">
      <c r="F131" s="30"/>
      <c r="G131" s="30"/>
      <c r="H131" s="30"/>
      <c r="I131" s="30"/>
      <c r="J131" s="30"/>
    </row>
    <row r="132" spans="6:10" s="1" customFormat="1" x14ac:dyDescent="0.25">
      <c r="F132" s="30"/>
      <c r="G132" s="30"/>
      <c r="H132" s="30"/>
      <c r="I132" s="30"/>
      <c r="J132" s="30"/>
    </row>
    <row r="133" spans="6:10" s="1" customFormat="1" x14ac:dyDescent="0.25">
      <c r="F133" s="30"/>
      <c r="G133" s="30"/>
      <c r="H133" s="30"/>
      <c r="I133" s="30"/>
      <c r="J133" s="30"/>
    </row>
    <row r="134" spans="6:10" s="1" customFormat="1" x14ac:dyDescent="0.25">
      <c r="F134" s="30"/>
      <c r="G134" s="30"/>
      <c r="H134" s="30"/>
      <c r="I134" s="30"/>
      <c r="J134" s="30"/>
    </row>
    <row r="135" spans="6:10" s="1" customFormat="1" x14ac:dyDescent="0.25">
      <c r="F135" s="30"/>
      <c r="G135" s="30"/>
      <c r="H135" s="30"/>
      <c r="I135" s="30"/>
      <c r="J135" s="30"/>
    </row>
    <row r="136" spans="6:10" s="1" customFormat="1" x14ac:dyDescent="0.25">
      <c r="F136" s="30"/>
      <c r="G136" s="30"/>
      <c r="H136" s="30"/>
      <c r="I136" s="30"/>
      <c r="J136" s="30"/>
    </row>
    <row r="137" spans="6:10" s="1" customFormat="1" x14ac:dyDescent="0.25">
      <c r="F137" s="30"/>
      <c r="G137" s="30"/>
      <c r="H137" s="30"/>
      <c r="I137" s="30"/>
      <c r="J137" s="30"/>
    </row>
    <row r="138" spans="6:10" s="1" customFormat="1" x14ac:dyDescent="0.25">
      <c r="F138" s="30"/>
      <c r="G138" s="30"/>
      <c r="H138" s="30"/>
      <c r="I138" s="30"/>
      <c r="J138" s="30"/>
    </row>
    <row r="139" spans="6:10" s="1" customFormat="1" x14ac:dyDescent="0.25">
      <c r="F139" s="30"/>
      <c r="G139" s="30"/>
      <c r="H139" s="30"/>
      <c r="I139" s="30"/>
      <c r="J139" s="30"/>
    </row>
    <row r="140" spans="6:10" s="1" customFormat="1" x14ac:dyDescent="0.25">
      <c r="F140" s="30"/>
      <c r="G140" s="30"/>
      <c r="H140" s="30"/>
      <c r="I140" s="30"/>
      <c r="J140" s="30"/>
    </row>
    <row r="141" spans="6:10" s="1" customFormat="1" x14ac:dyDescent="0.25">
      <c r="F141" s="30"/>
      <c r="G141" s="30"/>
      <c r="H141" s="30"/>
      <c r="I141" s="30"/>
      <c r="J141" s="30"/>
    </row>
    <row r="142" spans="6:10" s="1" customFormat="1" x14ac:dyDescent="0.25">
      <c r="F142" s="30"/>
      <c r="G142" s="30"/>
      <c r="H142" s="30"/>
      <c r="I142" s="30"/>
      <c r="J142" s="30"/>
    </row>
    <row r="143" spans="6:10" s="1" customFormat="1" x14ac:dyDescent="0.25">
      <c r="F143" s="30"/>
      <c r="G143" s="30"/>
      <c r="H143" s="30"/>
      <c r="I143" s="30"/>
      <c r="J143" s="30"/>
    </row>
    <row r="144" spans="6:10" s="1" customFormat="1" x14ac:dyDescent="0.25">
      <c r="F144" s="30"/>
      <c r="G144" s="30"/>
      <c r="H144" s="30"/>
      <c r="I144" s="30"/>
      <c r="J144" s="30"/>
    </row>
    <row r="145" spans="6:10" s="1" customFormat="1" x14ac:dyDescent="0.25">
      <c r="F145" s="30"/>
      <c r="G145" s="30"/>
      <c r="H145" s="30"/>
      <c r="I145" s="30"/>
      <c r="J145" s="30"/>
    </row>
    <row r="146" spans="6:10" s="1" customFormat="1" x14ac:dyDescent="0.25">
      <c r="F146" s="30"/>
      <c r="G146" s="30"/>
      <c r="H146" s="30"/>
      <c r="I146" s="30"/>
      <c r="J146" s="30"/>
    </row>
    <row r="147" spans="6:10" s="1" customFormat="1" x14ac:dyDescent="0.25">
      <c r="F147" s="30"/>
      <c r="G147" s="30"/>
      <c r="H147" s="30"/>
      <c r="I147" s="30"/>
      <c r="J147" s="30"/>
    </row>
    <row r="148" spans="6:10" s="1" customFormat="1" x14ac:dyDescent="0.25">
      <c r="F148" s="30"/>
      <c r="G148" s="30"/>
      <c r="H148" s="30"/>
      <c r="I148" s="30"/>
      <c r="J148" s="30"/>
    </row>
    <row r="149" spans="6:10" s="1" customFormat="1" x14ac:dyDescent="0.25">
      <c r="F149" s="30"/>
      <c r="G149" s="30"/>
      <c r="H149" s="30"/>
      <c r="I149" s="30"/>
      <c r="J149" s="30"/>
    </row>
    <row r="150" spans="6:10" s="1" customFormat="1" x14ac:dyDescent="0.25">
      <c r="F150" s="30"/>
      <c r="G150" s="30"/>
      <c r="H150" s="30"/>
      <c r="I150" s="30"/>
      <c r="J150" s="30"/>
    </row>
    <row r="151" spans="6:10" s="1" customFormat="1" x14ac:dyDescent="0.25">
      <c r="F151" s="30"/>
      <c r="G151" s="30"/>
      <c r="H151" s="30"/>
      <c r="I151" s="30"/>
      <c r="J151" s="30"/>
    </row>
    <row r="152" spans="6:10" s="1" customFormat="1" x14ac:dyDescent="0.25">
      <c r="F152" s="30"/>
      <c r="G152" s="30"/>
      <c r="H152" s="30"/>
      <c r="I152" s="30"/>
      <c r="J152" s="30"/>
    </row>
    <row r="153" spans="6:10" s="1" customFormat="1" x14ac:dyDescent="0.25">
      <c r="F153" s="30"/>
      <c r="G153" s="30"/>
      <c r="H153" s="30"/>
      <c r="I153" s="30"/>
      <c r="J153" s="30"/>
    </row>
    <row r="154" spans="6:10" s="1" customFormat="1" x14ac:dyDescent="0.25">
      <c r="F154" s="30"/>
      <c r="G154" s="30"/>
      <c r="H154" s="30"/>
      <c r="I154" s="30"/>
      <c r="J154" s="30"/>
    </row>
    <row r="155" spans="6:10" s="1" customFormat="1" x14ac:dyDescent="0.25">
      <c r="F155" s="30"/>
      <c r="G155" s="30"/>
      <c r="H155" s="30"/>
      <c r="I155" s="30"/>
      <c r="J155" s="30"/>
    </row>
    <row r="156" spans="6:10" s="1" customFormat="1" x14ac:dyDescent="0.25">
      <c r="F156" s="30"/>
      <c r="G156" s="30"/>
      <c r="H156" s="30"/>
      <c r="I156" s="30"/>
      <c r="J156" s="30"/>
    </row>
    <row r="157" spans="6:10" s="1" customFormat="1" x14ac:dyDescent="0.25">
      <c r="F157" s="30"/>
      <c r="G157" s="30"/>
      <c r="H157" s="30"/>
      <c r="I157" s="30"/>
      <c r="J157" s="30"/>
    </row>
    <row r="158" spans="6:10" s="1" customFormat="1" x14ac:dyDescent="0.25">
      <c r="F158" s="30"/>
      <c r="G158" s="30"/>
      <c r="H158" s="30"/>
      <c r="I158" s="30"/>
      <c r="J158" s="30"/>
    </row>
    <row r="159" spans="6:10" s="1" customFormat="1" x14ac:dyDescent="0.25">
      <c r="F159" s="30"/>
      <c r="G159" s="30"/>
      <c r="H159" s="30"/>
      <c r="I159" s="30"/>
      <c r="J159" s="30"/>
    </row>
    <row r="160" spans="6:10" s="1" customFormat="1" x14ac:dyDescent="0.25">
      <c r="F160" s="30"/>
      <c r="G160" s="30"/>
      <c r="H160" s="30"/>
      <c r="I160" s="30"/>
      <c r="J160" s="30"/>
    </row>
    <row r="161" spans="6:10" s="1" customFormat="1" x14ac:dyDescent="0.25">
      <c r="F161" s="30"/>
      <c r="G161" s="30"/>
      <c r="H161" s="30"/>
      <c r="I161" s="30"/>
      <c r="J161" s="30"/>
    </row>
    <row r="162" spans="6:10" s="1" customFormat="1" x14ac:dyDescent="0.25">
      <c r="F162" s="30"/>
      <c r="G162" s="30"/>
      <c r="H162" s="30"/>
      <c r="I162" s="30"/>
      <c r="J162" s="30"/>
    </row>
    <row r="163" spans="6:10" s="1" customFormat="1" x14ac:dyDescent="0.25">
      <c r="F163" s="30"/>
      <c r="G163" s="30"/>
      <c r="H163" s="30"/>
      <c r="I163" s="30"/>
      <c r="J163" s="30"/>
    </row>
    <row r="164" spans="6:10" s="1" customFormat="1" x14ac:dyDescent="0.25">
      <c r="F164" s="30"/>
      <c r="G164" s="30"/>
      <c r="H164" s="30"/>
      <c r="I164" s="30"/>
      <c r="J164" s="30"/>
    </row>
    <row r="165" spans="6:10" s="1" customFormat="1" x14ac:dyDescent="0.25">
      <c r="F165" s="30"/>
      <c r="G165" s="30"/>
      <c r="H165" s="30"/>
      <c r="I165" s="30"/>
      <c r="J165" s="30"/>
    </row>
    <row r="166" spans="6:10" s="1" customFormat="1" x14ac:dyDescent="0.25">
      <c r="F166" s="30"/>
      <c r="G166" s="30"/>
      <c r="H166" s="30"/>
      <c r="I166" s="30"/>
      <c r="J166" s="30"/>
    </row>
    <row r="167" spans="6:10" s="1" customFormat="1" x14ac:dyDescent="0.25">
      <c r="F167" s="30"/>
      <c r="G167" s="30"/>
      <c r="H167" s="30"/>
      <c r="I167" s="30"/>
      <c r="J167" s="30"/>
    </row>
    <row r="168" spans="6:10" s="1" customFormat="1" x14ac:dyDescent="0.25">
      <c r="F168" s="30"/>
      <c r="G168" s="30"/>
      <c r="H168" s="30"/>
      <c r="I168" s="30"/>
      <c r="J168" s="30"/>
    </row>
    <row r="169" spans="6:10" s="1" customFormat="1" x14ac:dyDescent="0.25">
      <c r="F169" s="30"/>
      <c r="G169" s="30"/>
      <c r="H169" s="30"/>
      <c r="I169" s="30"/>
      <c r="J169" s="30"/>
    </row>
    <row r="170" spans="6:10" s="1" customFormat="1" x14ac:dyDescent="0.25">
      <c r="F170" s="30"/>
      <c r="G170" s="30"/>
      <c r="H170" s="30"/>
      <c r="I170" s="30"/>
      <c r="J170" s="30"/>
    </row>
    <row r="171" spans="6:10" s="1" customFormat="1" x14ac:dyDescent="0.25">
      <c r="F171" s="30"/>
      <c r="G171" s="30"/>
      <c r="H171" s="30"/>
      <c r="I171" s="30"/>
      <c r="J171" s="30"/>
    </row>
    <row r="172" spans="6:10" s="1" customFormat="1" x14ac:dyDescent="0.25">
      <c r="F172" s="30"/>
      <c r="G172" s="30"/>
      <c r="H172" s="30"/>
      <c r="I172" s="30"/>
      <c r="J172" s="30"/>
    </row>
    <row r="173" spans="6:10" s="1" customFormat="1" x14ac:dyDescent="0.25">
      <c r="F173" s="30"/>
      <c r="G173" s="30"/>
      <c r="H173" s="30"/>
      <c r="I173" s="30"/>
      <c r="J173" s="30"/>
    </row>
    <row r="174" spans="6:10" s="1" customFormat="1" x14ac:dyDescent="0.25">
      <c r="F174" s="30"/>
      <c r="G174" s="30"/>
      <c r="H174" s="30"/>
      <c r="I174" s="30"/>
      <c r="J174" s="30"/>
    </row>
    <row r="175" spans="6:10" s="1" customFormat="1" x14ac:dyDescent="0.25">
      <c r="F175" s="30"/>
      <c r="G175" s="30"/>
      <c r="H175" s="30"/>
      <c r="I175" s="30"/>
      <c r="J175" s="30"/>
    </row>
    <row r="176" spans="6:10" s="1" customFormat="1" x14ac:dyDescent="0.25">
      <c r="F176" s="30"/>
      <c r="G176" s="30"/>
      <c r="H176" s="30"/>
      <c r="I176" s="30"/>
      <c r="J176" s="30"/>
    </row>
    <row r="177" spans="6:10" s="1" customFormat="1" x14ac:dyDescent="0.25">
      <c r="F177" s="30"/>
      <c r="G177" s="30"/>
      <c r="H177" s="30"/>
      <c r="I177" s="30"/>
      <c r="J177" s="30"/>
    </row>
    <row r="178" spans="6:10" s="1" customFormat="1" x14ac:dyDescent="0.25">
      <c r="F178" s="30"/>
      <c r="G178" s="30"/>
      <c r="H178" s="30"/>
      <c r="I178" s="30"/>
      <c r="J178" s="30"/>
    </row>
    <row r="179" spans="6:10" s="1" customFormat="1" x14ac:dyDescent="0.25">
      <c r="F179" s="30"/>
      <c r="G179" s="30"/>
      <c r="H179" s="30"/>
      <c r="I179" s="30"/>
      <c r="J179" s="30"/>
    </row>
    <row r="180" spans="6:10" s="1" customFormat="1" x14ac:dyDescent="0.25">
      <c r="F180" s="30"/>
      <c r="G180" s="30"/>
      <c r="H180" s="30"/>
      <c r="I180" s="30"/>
      <c r="J180" s="30"/>
    </row>
    <row r="181" spans="6:10" s="1" customFormat="1" x14ac:dyDescent="0.25">
      <c r="F181" s="30"/>
      <c r="G181" s="30"/>
      <c r="H181" s="30"/>
      <c r="I181" s="30"/>
      <c r="J181" s="30"/>
    </row>
    <row r="182" spans="6:10" s="1" customFormat="1" x14ac:dyDescent="0.25">
      <c r="F182" s="30"/>
      <c r="G182" s="30"/>
      <c r="H182" s="30"/>
      <c r="I182" s="30"/>
      <c r="J182" s="30"/>
    </row>
    <row r="183" spans="6:10" s="1" customFormat="1" x14ac:dyDescent="0.25">
      <c r="F183" s="30"/>
      <c r="G183" s="30"/>
      <c r="H183" s="30"/>
      <c r="I183" s="30"/>
      <c r="J183" s="30"/>
    </row>
    <row r="184" spans="6:10" s="1" customFormat="1" x14ac:dyDescent="0.25">
      <c r="F184" s="30"/>
      <c r="G184" s="30"/>
      <c r="H184" s="30"/>
      <c r="I184" s="30"/>
      <c r="J184" s="30"/>
    </row>
    <row r="185" spans="6:10" s="1" customFormat="1" x14ac:dyDescent="0.25">
      <c r="F185" s="30"/>
      <c r="G185" s="30"/>
      <c r="H185" s="30"/>
      <c r="I185" s="30"/>
      <c r="J185" s="30"/>
    </row>
    <row r="186" spans="6:10" s="1" customFormat="1" x14ac:dyDescent="0.25">
      <c r="F186" s="30"/>
      <c r="G186" s="30"/>
      <c r="H186" s="30"/>
      <c r="I186" s="30"/>
      <c r="J186" s="30"/>
    </row>
    <row r="187" spans="6:10" s="1" customFormat="1" x14ac:dyDescent="0.25">
      <c r="F187" s="30"/>
      <c r="G187" s="30"/>
      <c r="H187" s="30"/>
      <c r="I187" s="30"/>
      <c r="J187" s="30"/>
    </row>
    <row r="188" spans="6:10" s="1" customFormat="1" x14ac:dyDescent="0.25">
      <c r="F188" s="30"/>
      <c r="G188" s="30"/>
      <c r="H188" s="30"/>
      <c r="I188" s="30"/>
      <c r="J188" s="30"/>
    </row>
    <row r="189" spans="6:10" s="1" customFormat="1" x14ac:dyDescent="0.25">
      <c r="F189" s="30"/>
      <c r="G189" s="30"/>
      <c r="H189" s="30"/>
      <c r="I189" s="30"/>
      <c r="J189" s="30"/>
    </row>
    <row r="190" spans="6:10" s="1" customFormat="1" x14ac:dyDescent="0.25">
      <c r="F190" s="30"/>
      <c r="G190" s="30"/>
      <c r="H190" s="30"/>
      <c r="I190" s="30"/>
      <c r="J190" s="30"/>
    </row>
    <row r="191" spans="6:10" s="1" customFormat="1" x14ac:dyDescent="0.25">
      <c r="F191" s="30"/>
      <c r="G191" s="30"/>
      <c r="H191" s="30"/>
      <c r="I191" s="30"/>
      <c r="J191" s="30"/>
    </row>
    <row r="192" spans="6:10" s="1" customFormat="1" x14ac:dyDescent="0.25">
      <c r="F192" s="30"/>
      <c r="G192" s="30"/>
      <c r="H192" s="30"/>
      <c r="I192" s="30"/>
      <c r="J192" s="30"/>
    </row>
    <row r="193" spans="6:10" s="1" customFormat="1" x14ac:dyDescent="0.25">
      <c r="F193" s="30"/>
      <c r="G193" s="30"/>
      <c r="H193" s="30"/>
      <c r="I193" s="30"/>
      <c r="J193" s="30"/>
    </row>
    <row r="194" spans="6:10" s="1" customFormat="1" x14ac:dyDescent="0.25">
      <c r="F194" s="30"/>
      <c r="G194" s="30"/>
      <c r="H194" s="30"/>
      <c r="I194" s="30"/>
      <c r="J194" s="30"/>
    </row>
    <row r="195" spans="6:10" s="1" customFormat="1" x14ac:dyDescent="0.25">
      <c r="F195" s="30"/>
      <c r="G195" s="30"/>
      <c r="H195" s="30"/>
      <c r="I195" s="30"/>
      <c r="J195" s="30"/>
    </row>
    <row r="196" spans="6:10" s="1" customFormat="1" x14ac:dyDescent="0.25">
      <c r="F196" s="30"/>
      <c r="G196" s="30"/>
      <c r="H196" s="30"/>
      <c r="I196" s="30"/>
      <c r="J196" s="30"/>
    </row>
    <row r="197" spans="6:10" s="1" customFormat="1" x14ac:dyDescent="0.25">
      <c r="F197" s="30"/>
      <c r="G197" s="30"/>
      <c r="H197" s="30"/>
      <c r="I197" s="30"/>
      <c r="J197" s="30"/>
    </row>
    <row r="198" spans="6:10" s="1" customFormat="1" x14ac:dyDescent="0.25">
      <c r="F198" s="30"/>
      <c r="G198" s="30"/>
      <c r="H198" s="30"/>
      <c r="I198" s="30"/>
      <c r="J198" s="30"/>
    </row>
    <row r="199" spans="6:10" s="1" customFormat="1" x14ac:dyDescent="0.25">
      <c r="F199" s="30"/>
      <c r="G199" s="30"/>
      <c r="H199" s="30"/>
      <c r="I199" s="30"/>
      <c r="J199" s="30"/>
    </row>
    <row r="200" spans="6:10" s="1" customFormat="1" x14ac:dyDescent="0.25">
      <c r="F200" s="30"/>
      <c r="G200" s="30"/>
      <c r="H200" s="30"/>
      <c r="I200" s="30"/>
      <c r="J200" s="30"/>
    </row>
    <row r="201" spans="6:10" s="1" customFormat="1" x14ac:dyDescent="0.25">
      <c r="F201" s="30"/>
      <c r="G201" s="30"/>
      <c r="H201" s="30"/>
      <c r="I201" s="30"/>
      <c r="J201" s="30"/>
    </row>
    <row r="202" spans="6:10" s="1" customFormat="1" x14ac:dyDescent="0.25">
      <c r="F202" s="30"/>
      <c r="G202" s="30"/>
      <c r="H202" s="30"/>
      <c r="I202" s="30"/>
      <c r="J202" s="30"/>
    </row>
    <row r="203" spans="6:10" s="1" customFormat="1" x14ac:dyDescent="0.25">
      <c r="F203" s="30"/>
      <c r="G203" s="30"/>
      <c r="H203" s="30"/>
      <c r="I203" s="30"/>
      <c r="J203" s="30"/>
    </row>
    <row r="204" spans="6:10" s="1" customFormat="1" x14ac:dyDescent="0.25">
      <c r="F204" s="30"/>
      <c r="G204" s="30"/>
      <c r="H204" s="30"/>
      <c r="I204" s="30"/>
      <c r="J204" s="30"/>
    </row>
    <row r="205" spans="6:10" s="1" customFormat="1" x14ac:dyDescent="0.25">
      <c r="F205" s="30"/>
      <c r="G205" s="30"/>
      <c r="H205" s="30"/>
      <c r="I205" s="30"/>
      <c r="J205" s="30"/>
    </row>
    <row r="206" spans="6:10" s="1" customFormat="1" x14ac:dyDescent="0.25">
      <c r="F206" s="30"/>
      <c r="G206" s="30"/>
      <c r="H206" s="30"/>
      <c r="I206" s="30"/>
      <c r="J206" s="30"/>
    </row>
    <row r="207" spans="6:10" s="1" customFormat="1" x14ac:dyDescent="0.25">
      <c r="F207" s="30"/>
      <c r="G207" s="30"/>
      <c r="H207" s="30"/>
      <c r="I207" s="30"/>
      <c r="J207" s="30"/>
    </row>
    <row r="208" spans="6:10" s="1" customFormat="1" x14ac:dyDescent="0.25">
      <c r="F208" s="30"/>
      <c r="G208" s="30"/>
      <c r="H208" s="30"/>
      <c r="I208" s="30"/>
      <c r="J208" s="30"/>
    </row>
    <row r="209" spans="6:10" s="1" customFormat="1" x14ac:dyDescent="0.25">
      <c r="F209" s="30"/>
      <c r="G209" s="30"/>
      <c r="H209" s="30"/>
      <c r="I209" s="30"/>
      <c r="J209" s="30"/>
    </row>
    <row r="210" spans="6:10" s="1" customFormat="1" x14ac:dyDescent="0.25">
      <c r="F210" s="30"/>
      <c r="G210" s="30"/>
      <c r="H210" s="30"/>
      <c r="I210" s="30"/>
      <c r="J210" s="30"/>
    </row>
    <row r="211" spans="6:10" s="1" customFormat="1" x14ac:dyDescent="0.25">
      <c r="F211" s="30"/>
      <c r="G211" s="30"/>
      <c r="H211" s="30"/>
      <c r="I211" s="30"/>
      <c r="J211" s="30"/>
    </row>
    <row r="212" spans="6:10" s="1" customFormat="1" x14ac:dyDescent="0.25">
      <c r="F212" s="30"/>
      <c r="G212" s="30"/>
      <c r="H212" s="30"/>
      <c r="I212" s="30"/>
      <c r="J212" s="30"/>
    </row>
    <row r="213" spans="6:10" s="1" customFormat="1" x14ac:dyDescent="0.25">
      <c r="F213" s="30"/>
      <c r="G213" s="30"/>
      <c r="H213" s="30"/>
      <c r="I213" s="30"/>
      <c r="J213" s="30"/>
    </row>
    <row r="214" spans="6:10" s="1" customFormat="1" x14ac:dyDescent="0.25">
      <c r="F214" s="30"/>
      <c r="G214" s="30"/>
      <c r="H214" s="30"/>
      <c r="I214" s="30"/>
      <c r="J214" s="30"/>
    </row>
    <row r="215" spans="6:10" s="1" customFormat="1" x14ac:dyDescent="0.25">
      <c r="F215" s="30"/>
      <c r="G215" s="30"/>
      <c r="H215" s="30"/>
      <c r="I215" s="30"/>
      <c r="J215" s="30"/>
    </row>
    <row r="216" spans="6:10" s="1" customFormat="1" x14ac:dyDescent="0.25">
      <c r="F216" s="30"/>
      <c r="G216" s="30"/>
      <c r="H216" s="30"/>
      <c r="I216" s="30"/>
      <c r="J216" s="30"/>
    </row>
    <row r="217" spans="6:10" s="1" customFormat="1" x14ac:dyDescent="0.25">
      <c r="F217" s="30"/>
      <c r="G217" s="30"/>
      <c r="H217" s="30"/>
      <c r="I217" s="30"/>
      <c r="J217" s="30"/>
    </row>
    <row r="218" spans="6:10" s="1" customFormat="1" x14ac:dyDescent="0.25">
      <c r="F218" s="30"/>
      <c r="G218" s="30"/>
      <c r="H218" s="30"/>
      <c r="I218" s="30"/>
      <c r="J218" s="30"/>
    </row>
    <row r="219" spans="6:10" s="1" customFormat="1" x14ac:dyDescent="0.25">
      <c r="F219" s="30"/>
      <c r="G219" s="30"/>
      <c r="H219" s="30"/>
      <c r="I219" s="30"/>
      <c r="J219" s="30"/>
    </row>
    <row r="220" spans="6:10" s="1" customFormat="1" x14ac:dyDescent="0.25">
      <c r="F220" s="30"/>
      <c r="G220" s="30"/>
      <c r="H220" s="30"/>
      <c r="I220" s="30"/>
      <c r="J220" s="30"/>
    </row>
    <row r="221" spans="6:10" s="1" customFormat="1" x14ac:dyDescent="0.25">
      <c r="F221" s="30"/>
      <c r="G221" s="30"/>
      <c r="H221" s="30"/>
      <c r="I221" s="30"/>
      <c r="J221" s="30"/>
    </row>
    <row r="222" spans="6:10" s="1" customFormat="1" x14ac:dyDescent="0.25">
      <c r="F222" s="30"/>
      <c r="G222" s="30"/>
      <c r="H222" s="30"/>
      <c r="I222" s="30"/>
      <c r="J222" s="30"/>
    </row>
    <row r="223" spans="6:10" s="1" customFormat="1" x14ac:dyDescent="0.25">
      <c r="F223" s="30"/>
      <c r="G223" s="30"/>
      <c r="H223" s="30"/>
      <c r="I223" s="30"/>
      <c r="J223" s="30"/>
    </row>
    <row r="224" spans="6:10" s="1" customFormat="1" x14ac:dyDescent="0.25">
      <c r="F224" s="30"/>
      <c r="G224" s="30"/>
      <c r="H224" s="30"/>
      <c r="I224" s="30"/>
      <c r="J224" s="30"/>
    </row>
    <row r="225" spans="6:10" s="1" customFormat="1" x14ac:dyDescent="0.25">
      <c r="F225" s="30"/>
      <c r="G225" s="30"/>
      <c r="H225" s="30"/>
      <c r="I225" s="30"/>
      <c r="J225" s="30"/>
    </row>
    <row r="226" spans="6:10" s="1" customFormat="1" x14ac:dyDescent="0.25">
      <c r="F226" s="30"/>
      <c r="G226" s="30"/>
      <c r="H226" s="30"/>
      <c r="I226" s="30"/>
      <c r="J226" s="30"/>
    </row>
    <row r="227" spans="6:10" s="1" customFormat="1" x14ac:dyDescent="0.25">
      <c r="F227" s="30"/>
      <c r="G227" s="30"/>
      <c r="H227" s="30"/>
      <c r="I227" s="30"/>
      <c r="J227" s="30"/>
    </row>
    <row r="228" spans="6:10" s="1" customFormat="1" x14ac:dyDescent="0.25">
      <c r="F228" s="30"/>
      <c r="G228" s="30"/>
      <c r="H228" s="30"/>
      <c r="I228" s="30"/>
      <c r="J228" s="30"/>
    </row>
    <row r="229" spans="6:10" s="1" customFormat="1" x14ac:dyDescent="0.25">
      <c r="F229" s="30"/>
      <c r="G229" s="30"/>
      <c r="H229" s="30"/>
      <c r="I229" s="30"/>
      <c r="J229" s="30"/>
    </row>
    <row r="230" spans="6:10" s="1" customFormat="1" x14ac:dyDescent="0.25">
      <c r="F230" s="30"/>
      <c r="G230" s="30"/>
      <c r="H230" s="30"/>
      <c r="I230" s="30"/>
      <c r="J230" s="30"/>
    </row>
    <row r="231" spans="6:10" s="1" customFormat="1" x14ac:dyDescent="0.25">
      <c r="F231" s="30"/>
      <c r="G231" s="30"/>
      <c r="H231" s="30"/>
      <c r="I231" s="30"/>
      <c r="J231" s="30"/>
    </row>
    <row r="232" spans="6:10" s="1" customFormat="1" x14ac:dyDescent="0.25">
      <c r="F232" s="30"/>
      <c r="G232" s="30"/>
      <c r="H232" s="30"/>
      <c r="I232" s="30"/>
      <c r="J232" s="30"/>
    </row>
    <row r="233" spans="6:10" s="1" customFormat="1" x14ac:dyDescent="0.25">
      <c r="F233" s="30"/>
      <c r="G233" s="30"/>
      <c r="H233" s="30"/>
      <c r="I233" s="30"/>
      <c r="J233" s="30"/>
    </row>
    <row r="234" spans="6:10" s="1" customFormat="1" x14ac:dyDescent="0.25">
      <c r="F234" s="30"/>
      <c r="G234" s="30"/>
      <c r="H234" s="30"/>
      <c r="I234" s="30"/>
      <c r="J234" s="30"/>
    </row>
    <row r="235" spans="6:10" s="1" customFormat="1" x14ac:dyDescent="0.25">
      <c r="F235" s="30"/>
      <c r="G235" s="30"/>
      <c r="H235" s="30"/>
      <c r="I235" s="30"/>
      <c r="J235" s="30"/>
    </row>
    <row r="236" spans="6:10" s="1" customFormat="1" x14ac:dyDescent="0.25">
      <c r="F236" s="30"/>
      <c r="G236" s="30"/>
      <c r="H236" s="30"/>
      <c r="I236" s="30"/>
      <c r="J236" s="30"/>
    </row>
    <row r="237" spans="6:10" s="1" customFormat="1" x14ac:dyDescent="0.25">
      <c r="F237" s="30"/>
      <c r="G237" s="30"/>
      <c r="H237" s="30"/>
      <c r="I237" s="30"/>
      <c r="J237" s="30"/>
    </row>
    <row r="238" spans="6:10" s="1" customFormat="1" x14ac:dyDescent="0.25">
      <c r="F238" s="30"/>
      <c r="G238" s="30"/>
      <c r="H238" s="30"/>
      <c r="I238" s="30"/>
      <c r="J238" s="30"/>
    </row>
    <row r="239" spans="6:10" s="1" customFormat="1" x14ac:dyDescent="0.25">
      <c r="F239" s="30"/>
      <c r="G239" s="30"/>
      <c r="H239" s="30"/>
      <c r="I239" s="30"/>
      <c r="J239" s="30"/>
    </row>
    <row r="240" spans="6:10" s="1" customFormat="1" x14ac:dyDescent="0.25">
      <c r="F240" s="30"/>
      <c r="G240" s="30"/>
      <c r="H240" s="30"/>
      <c r="I240" s="30"/>
      <c r="J240" s="30"/>
    </row>
    <row r="241" spans="6:10" s="1" customFormat="1" x14ac:dyDescent="0.25">
      <c r="F241" s="30"/>
      <c r="G241" s="30"/>
      <c r="H241" s="30"/>
      <c r="I241" s="30"/>
      <c r="J241" s="30"/>
    </row>
    <row r="242" spans="6:10" s="1" customFormat="1" x14ac:dyDescent="0.25">
      <c r="F242" s="30"/>
      <c r="G242" s="30"/>
      <c r="H242" s="30"/>
      <c r="I242" s="30"/>
      <c r="J242" s="30"/>
    </row>
    <row r="243" spans="6:10" s="1" customFormat="1" x14ac:dyDescent="0.25">
      <c r="F243" s="30"/>
      <c r="G243" s="30"/>
      <c r="H243" s="30"/>
      <c r="I243" s="30"/>
      <c r="J243" s="30"/>
    </row>
    <row r="244" spans="6:10" s="1" customFormat="1" x14ac:dyDescent="0.25">
      <c r="F244" s="30"/>
      <c r="G244" s="30"/>
      <c r="H244" s="30"/>
      <c r="I244" s="30"/>
      <c r="J244" s="30"/>
    </row>
    <row r="245" spans="6:10" s="1" customFormat="1" x14ac:dyDescent="0.25">
      <c r="F245" s="30"/>
      <c r="G245" s="30"/>
      <c r="H245" s="30"/>
      <c r="I245" s="30"/>
      <c r="J245" s="30"/>
    </row>
    <row r="246" spans="6:10" s="1" customFormat="1" x14ac:dyDescent="0.25">
      <c r="F246" s="30"/>
      <c r="G246" s="30"/>
      <c r="H246" s="30"/>
      <c r="I246" s="30"/>
      <c r="J246" s="30"/>
    </row>
    <row r="247" spans="6:10" s="1" customFormat="1" x14ac:dyDescent="0.25">
      <c r="F247" s="30"/>
      <c r="G247" s="30"/>
      <c r="H247" s="30"/>
      <c r="I247" s="30"/>
      <c r="J247" s="30"/>
    </row>
    <row r="248" spans="6:10" s="1" customFormat="1" x14ac:dyDescent="0.25">
      <c r="F248" s="30"/>
      <c r="G248" s="30"/>
      <c r="H248" s="30"/>
      <c r="I248" s="30"/>
      <c r="J248" s="30"/>
    </row>
    <row r="249" spans="6:10" s="1" customFormat="1" x14ac:dyDescent="0.25">
      <c r="F249" s="30"/>
      <c r="G249" s="30"/>
      <c r="H249" s="30"/>
      <c r="I249" s="30"/>
      <c r="J249" s="30"/>
    </row>
    <row r="250" spans="6:10" s="1" customFormat="1" x14ac:dyDescent="0.25">
      <c r="F250" s="30"/>
      <c r="G250" s="30"/>
      <c r="H250" s="30"/>
      <c r="I250" s="30"/>
      <c r="J250" s="30"/>
    </row>
    <row r="251" spans="6:10" s="1" customFormat="1" x14ac:dyDescent="0.25">
      <c r="F251" s="30"/>
      <c r="G251" s="30"/>
      <c r="H251" s="30"/>
      <c r="I251" s="30"/>
      <c r="J251" s="30"/>
    </row>
    <row r="252" spans="6:10" s="1" customFormat="1" x14ac:dyDescent="0.25">
      <c r="F252" s="30"/>
      <c r="G252" s="30"/>
      <c r="H252" s="30"/>
      <c r="I252" s="30"/>
      <c r="J252" s="30"/>
    </row>
    <row r="253" spans="6:10" s="1" customFormat="1" x14ac:dyDescent="0.25">
      <c r="F253" s="30"/>
      <c r="G253" s="30"/>
      <c r="H253" s="30"/>
      <c r="I253" s="30"/>
      <c r="J253" s="30"/>
    </row>
    <row r="254" spans="6:10" s="1" customFormat="1" x14ac:dyDescent="0.25">
      <c r="F254" s="30"/>
      <c r="G254" s="30"/>
      <c r="H254" s="30"/>
      <c r="I254" s="30"/>
      <c r="J254" s="30"/>
    </row>
    <row r="255" spans="6:10" s="1" customFormat="1" x14ac:dyDescent="0.25">
      <c r="F255" s="30"/>
      <c r="G255" s="30"/>
      <c r="H255" s="30"/>
      <c r="I255" s="30"/>
      <c r="J255" s="30"/>
    </row>
    <row r="256" spans="6:10" s="1" customFormat="1" x14ac:dyDescent="0.25">
      <c r="F256" s="30"/>
      <c r="G256" s="30"/>
      <c r="H256" s="30"/>
      <c r="I256" s="30"/>
      <c r="J256" s="30"/>
    </row>
    <row r="257" spans="6:10" s="1" customFormat="1" x14ac:dyDescent="0.25">
      <c r="F257" s="30"/>
      <c r="G257" s="30"/>
      <c r="H257" s="30"/>
      <c r="I257" s="30"/>
      <c r="J257" s="30"/>
    </row>
    <row r="258" spans="6:10" s="1" customFormat="1" x14ac:dyDescent="0.25">
      <c r="F258" s="30"/>
      <c r="G258" s="30"/>
      <c r="H258" s="30"/>
      <c r="I258" s="30"/>
      <c r="J258" s="30"/>
    </row>
    <row r="259" spans="6:10" s="1" customFormat="1" x14ac:dyDescent="0.25">
      <c r="F259" s="30"/>
      <c r="G259" s="30"/>
      <c r="H259" s="30"/>
      <c r="I259" s="30"/>
      <c r="J259" s="30"/>
    </row>
    <row r="260" spans="6:10" s="1" customFormat="1" x14ac:dyDescent="0.25">
      <c r="F260" s="30"/>
      <c r="G260" s="30"/>
      <c r="H260" s="30"/>
      <c r="I260" s="30"/>
      <c r="J260" s="30"/>
    </row>
    <row r="261" spans="6:10" s="1" customFormat="1" x14ac:dyDescent="0.25">
      <c r="F261" s="30"/>
      <c r="G261" s="30"/>
      <c r="H261" s="30"/>
      <c r="I261" s="30"/>
      <c r="J261" s="30"/>
    </row>
    <row r="262" spans="6:10" s="1" customFormat="1" x14ac:dyDescent="0.25">
      <c r="F262" s="30"/>
      <c r="G262" s="30"/>
      <c r="H262" s="30"/>
      <c r="I262" s="30"/>
      <c r="J262" s="30"/>
    </row>
    <row r="263" spans="6:10" s="1" customFormat="1" x14ac:dyDescent="0.25">
      <c r="F263" s="30"/>
      <c r="G263" s="30"/>
      <c r="H263" s="30"/>
      <c r="I263" s="30"/>
      <c r="J263" s="30"/>
    </row>
    <row r="264" spans="6:10" s="1" customFormat="1" x14ac:dyDescent="0.25">
      <c r="F264" s="30"/>
      <c r="G264" s="30"/>
      <c r="H264" s="30"/>
      <c r="I264" s="30"/>
      <c r="J264" s="30"/>
    </row>
    <row r="265" spans="6:10" s="1" customFormat="1" x14ac:dyDescent="0.25">
      <c r="F265" s="30"/>
      <c r="G265" s="30"/>
      <c r="H265" s="30"/>
      <c r="I265" s="30"/>
      <c r="J265" s="30"/>
    </row>
    <row r="266" spans="6:10" s="1" customFormat="1" x14ac:dyDescent="0.25">
      <c r="F266" s="30"/>
      <c r="G266" s="30"/>
      <c r="H266" s="30"/>
      <c r="I266" s="30"/>
      <c r="J266" s="30"/>
    </row>
    <row r="267" spans="6:10" s="1" customFormat="1" x14ac:dyDescent="0.25">
      <c r="F267" s="30"/>
      <c r="G267" s="30"/>
      <c r="H267" s="30"/>
      <c r="I267" s="30"/>
      <c r="J267" s="30"/>
    </row>
    <row r="268" spans="6:10" s="1" customFormat="1" x14ac:dyDescent="0.25">
      <c r="F268" s="30"/>
      <c r="G268" s="30"/>
      <c r="H268" s="30"/>
      <c r="I268" s="30"/>
      <c r="J268" s="30"/>
    </row>
    <row r="269" spans="6:10" s="1" customFormat="1" x14ac:dyDescent="0.25">
      <c r="F269" s="30"/>
      <c r="G269" s="30"/>
      <c r="H269" s="30"/>
      <c r="I269" s="30"/>
      <c r="J269" s="30"/>
    </row>
    <row r="270" spans="6:10" s="1" customFormat="1" x14ac:dyDescent="0.25">
      <c r="F270" s="30"/>
      <c r="G270" s="30"/>
      <c r="H270" s="30"/>
      <c r="I270" s="30"/>
      <c r="J270" s="30"/>
    </row>
    <row r="271" spans="6:10" s="1" customFormat="1" x14ac:dyDescent="0.25">
      <c r="F271" s="30"/>
      <c r="G271" s="30"/>
      <c r="H271" s="30"/>
      <c r="I271" s="30"/>
      <c r="J271" s="30"/>
    </row>
    <row r="272" spans="6:10" s="1" customFormat="1" x14ac:dyDescent="0.25">
      <c r="F272" s="30"/>
      <c r="G272" s="30"/>
      <c r="H272" s="30"/>
      <c r="I272" s="30"/>
      <c r="J272" s="30"/>
    </row>
    <row r="273" spans="6:10" s="1" customFormat="1" x14ac:dyDescent="0.25">
      <c r="F273" s="30"/>
      <c r="G273" s="30"/>
      <c r="H273" s="30"/>
      <c r="I273" s="30"/>
      <c r="J273" s="30"/>
    </row>
    <row r="274" spans="6:10" s="1" customFormat="1" x14ac:dyDescent="0.25">
      <c r="F274" s="30"/>
      <c r="G274" s="30"/>
      <c r="H274" s="30"/>
      <c r="I274" s="30"/>
      <c r="J274" s="30"/>
    </row>
    <row r="275" spans="6:10" s="1" customFormat="1" x14ac:dyDescent="0.25">
      <c r="F275" s="30"/>
      <c r="G275" s="30"/>
      <c r="H275" s="30"/>
      <c r="I275" s="30"/>
      <c r="J275" s="30"/>
    </row>
    <row r="276" spans="6:10" s="1" customFormat="1" x14ac:dyDescent="0.25">
      <c r="F276" s="30"/>
      <c r="G276" s="30"/>
      <c r="H276" s="30"/>
      <c r="I276" s="30"/>
      <c r="J276" s="30"/>
    </row>
    <row r="277" spans="6:10" s="1" customFormat="1" x14ac:dyDescent="0.25">
      <c r="F277" s="30"/>
      <c r="G277" s="30"/>
      <c r="H277" s="30"/>
      <c r="I277" s="30"/>
      <c r="J277" s="30"/>
    </row>
    <row r="278" spans="6:10" s="1" customFormat="1" x14ac:dyDescent="0.25">
      <c r="F278" s="30"/>
      <c r="G278" s="30"/>
      <c r="H278" s="30"/>
      <c r="I278" s="30"/>
      <c r="J278" s="30"/>
    </row>
    <row r="279" spans="6:10" s="1" customFormat="1" x14ac:dyDescent="0.25">
      <c r="F279" s="30"/>
      <c r="G279" s="30"/>
      <c r="H279" s="30"/>
      <c r="I279" s="30"/>
      <c r="J279" s="30"/>
    </row>
    <row r="280" spans="6:10" s="1" customFormat="1" x14ac:dyDescent="0.25">
      <c r="F280" s="30"/>
      <c r="G280" s="30"/>
      <c r="H280" s="30"/>
      <c r="I280" s="30"/>
      <c r="J280" s="30"/>
    </row>
    <row r="281" spans="6:10" s="1" customFormat="1" x14ac:dyDescent="0.25">
      <c r="F281" s="30"/>
      <c r="G281" s="30"/>
      <c r="H281" s="30"/>
      <c r="I281" s="30"/>
      <c r="J281" s="3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21"/>
  <sheetViews>
    <sheetView zoomScale="80" zoomScaleNormal="8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F31" sqref="F31"/>
    </sheetView>
  </sheetViews>
  <sheetFormatPr defaultRowHeight="15" x14ac:dyDescent="0.25"/>
  <cols>
    <col min="1" max="1" width="3" style="1" customWidth="1"/>
    <col min="2" max="2" width="42.90625" style="1" customWidth="1"/>
    <col min="3" max="3" width="12.36328125" customWidth="1"/>
    <col min="4" max="4" width="12.54296875" customWidth="1"/>
    <col min="5" max="5" width="12.453125" bestFit="1" customWidth="1"/>
    <col min="6" max="7" width="12" style="122" bestFit="1" customWidth="1"/>
    <col min="8" max="9" width="12.453125" style="122" bestFit="1" customWidth="1"/>
    <col min="10" max="10" width="12" style="122" customWidth="1"/>
    <col min="11" max="11" width="5.6328125" style="1" customWidth="1"/>
    <col min="12" max="12" width="46.08984375" style="1" customWidth="1"/>
    <col min="13" max="16" width="10.81640625" style="1" customWidth="1"/>
    <col min="17" max="23" width="8.90625" style="1"/>
  </cols>
  <sheetData>
    <row r="1" spans="2:12" s="1" customFormat="1" x14ac:dyDescent="0.25">
      <c r="F1" s="30"/>
      <c r="G1" s="30"/>
      <c r="H1" s="30"/>
      <c r="I1" s="30"/>
      <c r="J1" s="30"/>
    </row>
    <row r="2" spans="2:12" s="1" customFormat="1" ht="19.2" x14ac:dyDescent="0.35">
      <c r="B2" s="8" t="s">
        <v>202</v>
      </c>
      <c r="C2" s="19"/>
      <c r="F2" s="30"/>
      <c r="G2" s="30"/>
      <c r="H2" s="30"/>
      <c r="I2" s="30"/>
      <c r="J2" s="113"/>
    </row>
    <row r="3" spans="2:12" s="1" customFormat="1" x14ac:dyDescent="0.25">
      <c r="F3" s="30"/>
      <c r="G3" s="30"/>
      <c r="H3" s="30"/>
      <c r="I3" s="30"/>
      <c r="J3" s="30"/>
    </row>
    <row r="4" spans="2:12" s="1" customFormat="1" x14ac:dyDescent="0.25">
      <c r="C4" s="1" t="s">
        <v>21</v>
      </c>
      <c r="D4" s="1" t="s">
        <v>8</v>
      </c>
      <c r="E4" s="1" t="s">
        <v>9</v>
      </c>
      <c r="F4" s="30" t="s">
        <v>10</v>
      </c>
      <c r="G4" s="30" t="s">
        <v>11</v>
      </c>
      <c r="H4" s="30" t="s">
        <v>12</v>
      </c>
      <c r="I4" s="30" t="s">
        <v>13</v>
      </c>
      <c r="J4" s="30" t="s">
        <v>55</v>
      </c>
      <c r="L4" s="9" t="s">
        <v>154</v>
      </c>
    </row>
    <row r="5" spans="2:12" s="1" customFormat="1" x14ac:dyDescent="0.25">
      <c r="F5" s="30"/>
      <c r="G5" s="30"/>
      <c r="H5" s="30"/>
      <c r="I5" s="30"/>
      <c r="J5" s="30"/>
    </row>
    <row r="6" spans="2:12" s="1" customFormat="1" ht="15.6" x14ac:dyDescent="0.3">
      <c r="B6" s="21" t="s">
        <v>36</v>
      </c>
      <c r="C6" s="6"/>
      <c r="D6" s="6"/>
      <c r="E6" s="6"/>
      <c r="F6" s="121"/>
      <c r="G6" s="121"/>
      <c r="H6" s="121"/>
      <c r="I6" s="121"/>
      <c r="J6" s="121"/>
    </row>
    <row r="7" spans="2:12" s="1" customFormat="1" x14ac:dyDescent="0.25">
      <c r="B7" s="9"/>
      <c r="C7" s="6"/>
      <c r="D7" s="6"/>
      <c r="E7" s="6"/>
      <c r="F7" s="121"/>
      <c r="G7" s="121"/>
      <c r="H7" s="121"/>
      <c r="I7" s="121"/>
      <c r="J7" s="121"/>
    </row>
    <row r="8" spans="2:12" ht="26.25" customHeight="1" x14ac:dyDescent="0.25">
      <c r="B8" s="72" t="s">
        <v>87</v>
      </c>
      <c r="C8" s="74">
        <v>20</v>
      </c>
      <c r="D8" s="77">
        <v>20</v>
      </c>
      <c r="E8" s="77">
        <v>20</v>
      </c>
      <c r="F8" s="123">
        <v>20</v>
      </c>
      <c r="G8" s="123">
        <v>20</v>
      </c>
      <c r="H8" s="123">
        <v>20</v>
      </c>
      <c r="I8" s="123">
        <v>20</v>
      </c>
      <c r="J8" s="123">
        <v>20</v>
      </c>
      <c r="L8" s="56" t="s">
        <v>178</v>
      </c>
    </row>
    <row r="9" spans="2:12" ht="26.25" customHeight="1" x14ac:dyDescent="0.25">
      <c r="B9" s="72" t="s">
        <v>88</v>
      </c>
      <c r="C9" s="74">
        <v>20</v>
      </c>
      <c r="D9" s="77">
        <v>20</v>
      </c>
      <c r="E9" s="77">
        <v>20</v>
      </c>
      <c r="F9" s="123">
        <v>20</v>
      </c>
      <c r="G9" s="123">
        <v>20</v>
      </c>
      <c r="H9" s="123">
        <v>20</v>
      </c>
      <c r="I9" s="123">
        <v>20</v>
      </c>
      <c r="J9" s="123">
        <v>20</v>
      </c>
      <c r="L9" s="56" t="s">
        <v>179</v>
      </c>
    </row>
    <row r="10" spans="2:12" ht="26.25" customHeight="1" x14ac:dyDescent="0.25">
      <c r="B10" s="50" t="s">
        <v>135</v>
      </c>
      <c r="C10" s="74">
        <f>SUM(C8:C9)</f>
        <v>40</v>
      </c>
      <c r="D10" s="74">
        <f t="shared" ref="D10:J10" si="0">SUM(D8:D9)</f>
        <v>40</v>
      </c>
      <c r="E10" s="74">
        <f t="shared" si="0"/>
        <v>40</v>
      </c>
      <c r="F10" s="77">
        <f t="shared" si="0"/>
        <v>40</v>
      </c>
      <c r="G10" s="77">
        <f t="shared" si="0"/>
        <v>40</v>
      </c>
      <c r="H10" s="77">
        <f t="shared" si="0"/>
        <v>40</v>
      </c>
      <c r="I10" s="77">
        <f t="shared" si="0"/>
        <v>40</v>
      </c>
      <c r="J10" s="77">
        <f t="shared" si="0"/>
        <v>40</v>
      </c>
    </row>
    <row r="11" spans="2:12" ht="8.25" customHeight="1" x14ac:dyDescent="0.25">
      <c r="C11" s="75"/>
      <c r="D11" s="75"/>
      <c r="E11" s="75"/>
      <c r="F11" s="76"/>
      <c r="G11" s="76"/>
      <c r="H11" s="76"/>
      <c r="I11" s="76"/>
      <c r="J11" s="76"/>
    </row>
    <row r="12" spans="2:12" ht="26.25" customHeight="1" x14ac:dyDescent="0.25">
      <c r="B12" s="72" t="s">
        <v>89</v>
      </c>
      <c r="C12" s="74">
        <v>300</v>
      </c>
      <c r="D12" s="77">
        <v>300</v>
      </c>
      <c r="E12" s="77">
        <v>300</v>
      </c>
      <c r="F12" s="123">
        <v>300</v>
      </c>
      <c r="G12" s="123">
        <v>300</v>
      </c>
      <c r="H12" s="123">
        <v>300</v>
      </c>
      <c r="I12" s="123">
        <v>300</v>
      </c>
      <c r="J12" s="123">
        <v>300</v>
      </c>
      <c r="L12" s="56" t="s">
        <v>180</v>
      </c>
    </row>
    <row r="13" spans="2:12" ht="26.25" customHeight="1" x14ac:dyDescent="0.25">
      <c r="B13" s="72" t="s">
        <v>90</v>
      </c>
      <c r="C13" s="74">
        <v>0</v>
      </c>
      <c r="D13" s="77">
        <v>0</v>
      </c>
      <c r="E13" s="77">
        <v>50</v>
      </c>
      <c r="F13" s="123">
        <v>50</v>
      </c>
      <c r="G13" s="123">
        <v>50</v>
      </c>
      <c r="H13" s="123">
        <v>50</v>
      </c>
      <c r="I13" s="123">
        <v>50</v>
      </c>
      <c r="J13" s="123">
        <v>50</v>
      </c>
      <c r="L13" s="56" t="s">
        <v>180</v>
      </c>
    </row>
    <row r="14" spans="2:12" ht="10.5" customHeight="1" x14ac:dyDescent="0.25">
      <c r="C14" s="75"/>
      <c r="D14" s="76"/>
      <c r="E14" s="76"/>
      <c r="F14" s="76"/>
      <c r="G14" s="76"/>
      <c r="H14" s="76"/>
      <c r="I14" s="76"/>
      <c r="J14" s="76"/>
    </row>
    <row r="15" spans="2:12" ht="26.25" customHeight="1" x14ac:dyDescent="0.25">
      <c r="B15" s="72" t="s">
        <v>91</v>
      </c>
      <c r="C15" s="74">
        <f t="shared" ref="C15:J16" si="1">C8*C12</f>
        <v>6000</v>
      </c>
      <c r="D15" s="77">
        <f t="shared" si="1"/>
        <v>6000</v>
      </c>
      <c r="E15" s="77">
        <f t="shared" si="1"/>
        <v>6000</v>
      </c>
      <c r="F15" s="77">
        <f t="shared" si="1"/>
        <v>6000</v>
      </c>
      <c r="G15" s="77">
        <f t="shared" si="1"/>
        <v>6000</v>
      </c>
      <c r="H15" s="77">
        <f t="shared" si="1"/>
        <v>6000</v>
      </c>
      <c r="I15" s="77">
        <f t="shared" si="1"/>
        <v>6000</v>
      </c>
      <c r="J15" s="77">
        <f t="shared" si="1"/>
        <v>6000</v>
      </c>
    </row>
    <row r="16" spans="2:12" ht="26.25" customHeight="1" x14ac:dyDescent="0.25">
      <c r="B16" s="72" t="s">
        <v>92</v>
      </c>
      <c r="C16" s="74">
        <f t="shared" si="1"/>
        <v>0</v>
      </c>
      <c r="D16" s="77">
        <f t="shared" si="1"/>
        <v>0</v>
      </c>
      <c r="E16" s="77">
        <f t="shared" si="1"/>
        <v>1000</v>
      </c>
      <c r="F16" s="77">
        <f t="shared" si="1"/>
        <v>1000</v>
      </c>
      <c r="G16" s="77">
        <f t="shared" si="1"/>
        <v>1000</v>
      </c>
      <c r="H16" s="77">
        <f t="shared" si="1"/>
        <v>1000</v>
      </c>
      <c r="I16" s="77">
        <f t="shared" si="1"/>
        <v>1000</v>
      </c>
      <c r="J16" s="77">
        <f t="shared" si="1"/>
        <v>1000</v>
      </c>
    </row>
    <row r="17" spans="2:12" ht="26.25" customHeight="1" x14ac:dyDescent="0.25">
      <c r="B17" s="50" t="s">
        <v>93</v>
      </c>
      <c r="C17" s="74">
        <f>SUM(C15:C16)</f>
        <v>6000</v>
      </c>
      <c r="D17" s="74">
        <f t="shared" ref="D17:J17" si="2">SUM(D15:D16)</f>
        <v>6000</v>
      </c>
      <c r="E17" s="74">
        <f t="shared" si="2"/>
        <v>7000</v>
      </c>
      <c r="F17" s="77">
        <f t="shared" si="2"/>
        <v>7000</v>
      </c>
      <c r="G17" s="77">
        <f t="shared" si="2"/>
        <v>7000</v>
      </c>
      <c r="H17" s="77">
        <f t="shared" si="2"/>
        <v>7000</v>
      </c>
      <c r="I17" s="77">
        <f t="shared" si="2"/>
        <v>7000</v>
      </c>
      <c r="J17" s="77">
        <f t="shared" si="2"/>
        <v>7000</v>
      </c>
    </row>
    <row r="18" spans="2:12" ht="12" customHeight="1" x14ac:dyDescent="0.25">
      <c r="C18" s="75"/>
      <c r="D18" s="75"/>
      <c r="E18" s="75"/>
      <c r="F18" s="76"/>
      <c r="G18" s="76"/>
      <c r="H18" s="76"/>
      <c r="I18" s="76"/>
      <c r="J18" s="76"/>
    </row>
    <row r="19" spans="2:12" ht="26.25" customHeight="1" x14ac:dyDescent="0.25">
      <c r="B19" s="72" t="s">
        <v>94</v>
      </c>
      <c r="C19" s="74">
        <v>20000</v>
      </c>
      <c r="D19" s="77">
        <v>20000</v>
      </c>
      <c r="E19" s="77">
        <v>20000</v>
      </c>
      <c r="F19" s="124">
        <v>10000</v>
      </c>
      <c r="G19" s="124">
        <v>10000</v>
      </c>
      <c r="H19" s="124">
        <v>10000</v>
      </c>
      <c r="I19" s="124">
        <v>10000</v>
      </c>
      <c r="J19" s="124">
        <v>10000</v>
      </c>
      <c r="L19" s="56" t="s">
        <v>248</v>
      </c>
    </row>
    <row r="20" spans="2:12" ht="26.25" customHeight="1" x14ac:dyDescent="0.25">
      <c r="B20" s="72" t="s">
        <v>95</v>
      </c>
      <c r="C20" s="74">
        <v>20000</v>
      </c>
      <c r="D20" s="77">
        <v>20000</v>
      </c>
      <c r="E20" s="77">
        <v>20000</v>
      </c>
      <c r="F20" s="124">
        <v>50000</v>
      </c>
      <c r="G20" s="124">
        <v>50000</v>
      </c>
      <c r="H20" s="124">
        <v>50000</v>
      </c>
      <c r="I20" s="124">
        <v>50000</v>
      </c>
      <c r="J20" s="124">
        <v>50000</v>
      </c>
      <c r="L20" s="56" t="s">
        <v>248</v>
      </c>
    </row>
    <row r="21" spans="2:12" ht="26.25" customHeight="1" x14ac:dyDescent="0.25">
      <c r="B21" s="50" t="s">
        <v>96</v>
      </c>
      <c r="C21" s="78">
        <f t="shared" ref="C21:J22" si="3">C19*C15</f>
        <v>120000000</v>
      </c>
      <c r="D21" s="78">
        <f t="shared" si="3"/>
        <v>120000000</v>
      </c>
      <c r="E21" s="78">
        <f t="shared" si="3"/>
        <v>120000000</v>
      </c>
      <c r="F21" s="78">
        <f t="shared" si="3"/>
        <v>60000000</v>
      </c>
      <c r="G21" s="78">
        <f t="shared" si="3"/>
        <v>60000000</v>
      </c>
      <c r="H21" s="78">
        <f t="shared" si="3"/>
        <v>60000000</v>
      </c>
      <c r="I21" s="78">
        <f t="shared" si="3"/>
        <v>60000000</v>
      </c>
      <c r="J21" s="78">
        <f t="shared" si="3"/>
        <v>60000000</v>
      </c>
    </row>
    <row r="22" spans="2:12" ht="26.25" customHeight="1" x14ac:dyDescent="0.25">
      <c r="B22" s="50" t="s">
        <v>97</v>
      </c>
      <c r="C22" s="78">
        <f t="shared" si="3"/>
        <v>0</v>
      </c>
      <c r="D22" s="78">
        <f t="shared" si="3"/>
        <v>0</v>
      </c>
      <c r="E22" s="78">
        <f t="shared" si="3"/>
        <v>20000000</v>
      </c>
      <c r="F22" s="78">
        <f t="shared" si="3"/>
        <v>50000000</v>
      </c>
      <c r="G22" s="78">
        <f t="shared" si="3"/>
        <v>50000000</v>
      </c>
      <c r="H22" s="78">
        <f t="shared" si="3"/>
        <v>50000000</v>
      </c>
      <c r="I22" s="78">
        <f t="shared" si="3"/>
        <v>50000000</v>
      </c>
      <c r="J22" s="78">
        <f t="shared" si="3"/>
        <v>50000000</v>
      </c>
    </row>
    <row r="23" spans="2:12" s="1" customFormat="1" ht="26.25" customHeight="1" x14ac:dyDescent="0.25">
      <c r="B23" s="50" t="s">
        <v>220</v>
      </c>
      <c r="C23" s="74">
        <f>SUM(C21:C22)</f>
        <v>120000000</v>
      </c>
      <c r="D23" s="74">
        <f t="shared" ref="D23:J23" si="4">SUM(D21:D22)</f>
        <v>120000000</v>
      </c>
      <c r="E23" s="74">
        <f t="shared" si="4"/>
        <v>140000000</v>
      </c>
      <c r="F23" s="77">
        <f t="shared" si="4"/>
        <v>110000000</v>
      </c>
      <c r="G23" s="77">
        <f t="shared" si="4"/>
        <v>110000000</v>
      </c>
      <c r="H23" s="77">
        <f t="shared" si="4"/>
        <v>110000000</v>
      </c>
      <c r="I23" s="77">
        <f t="shared" si="4"/>
        <v>110000000</v>
      </c>
      <c r="J23" s="77">
        <f t="shared" si="4"/>
        <v>110000000</v>
      </c>
    </row>
    <row r="24" spans="2:12" s="1" customFormat="1" ht="26.25" customHeight="1" x14ac:dyDescent="0.25">
      <c r="B24" s="10"/>
      <c r="C24" s="75"/>
      <c r="D24" s="75"/>
      <c r="E24" s="75"/>
      <c r="F24" s="76"/>
      <c r="G24" s="76"/>
      <c r="H24" s="76"/>
      <c r="I24" s="76"/>
      <c r="J24" s="76"/>
    </row>
    <row r="25" spans="2:12" s="1" customFormat="1" ht="26.25" customHeight="1" x14ac:dyDescent="0.25">
      <c r="B25" s="92" t="s">
        <v>236</v>
      </c>
      <c r="C25" s="73"/>
      <c r="D25" s="107"/>
      <c r="E25" s="107">
        <v>1500000</v>
      </c>
      <c r="F25" s="123">
        <v>2000000</v>
      </c>
      <c r="G25" s="123">
        <v>2000000</v>
      </c>
      <c r="H25" s="123">
        <v>2000000</v>
      </c>
      <c r="I25" s="123">
        <v>2000000</v>
      </c>
      <c r="J25" s="123">
        <v>2000000</v>
      </c>
      <c r="K25" s="6"/>
      <c r="L25" s="56" t="s">
        <v>249</v>
      </c>
    </row>
    <row r="26" spans="2:12" s="1" customFormat="1" ht="26.25" customHeight="1" x14ac:dyDescent="0.25">
      <c r="B26" s="92" t="s">
        <v>237</v>
      </c>
      <c r="C26" s="73"/>
      <c r="D26" s="107"/>
      <c r="E26" s="107">
        <v>1000000</v>
      </c>
      <c r="F26" s="123">
        <v>1000000</v>
      </c>
      <c r="G26" s="123">
        <v>1000000</v>
      </c>
      <c r="H26" s="123">
        <v>1000000</v>
      </c>
      <c r="I26" s="123">
        <v>1000000</v>
      </c>
      <c r="J26" s="123">
        <v>1000000</v>
      </c>
      <c r="K26" s="6"/>
      <c r="L26" s="56" t="s">
        <v>250</v>
      </c>
    </row>
    <row r="27" spans="2:12" s="1" customFormat="1" ht="26.25" customHeight="1" x14ac:dyDescent="0.25">
      <c r="B27" s="61" t="s">
        <v>203</v>
      </c>
      <c r="C27" s="77">
        <f>13*1500000</f>
        <v>19500000</v>
      </c>
      <c r="D27" s="77">
        <f>15*2000000</f>
        <v>30000000</v>
      </c>
      <c r="E27" s="77">
        <f t="shared" ref="E27" si="5">E25*E8+E26*E9</f>
        <v>50000000</v>
      </c>
      <c r="F27" s="77">
        <f t="shared" ref="F27" si="6">F25*F8+F26*F9</f>
        <v>60000000</v>
      </c>
      <c r="G27" s="77">
        <f t="shared" ref="G27" si="7">G25*G8+G26*G9</f>
        <v>60000000</v>
      </c>
      <c r="H27" s="77">
        <f t="shared" ref="H27" si="8">H25*H8+H26*H9</f>
        <v>60000000</v>
      </c>
      <c r="I27" s="77">
        <f t="shared" ref="I27" si="9">I25*I8+I26*I9</f>
        <v>60000000</v>
      </c>
      <c r="J27" s="77">
        <f t="shared" ref="J27" si="10">J25*J8+J26*J9</f>
        <v>60000000</v>
      </c>
      <c r="K27" s="7"/>
      <c r="L27" s="7"/>
    </row>
    <row r="28" spans="2:12" s="1" customFormat="1" ht="26.25" customHeight="1" x14ac:dyDescent="0.25">
      <c r="B28" s="10"/>
      <c r="C28" s="75"/>
      <c r="D28" s="79"/>
      <c r="E28" s="79"/>
      <c r="F28" s="76"/>
      <c r="G28" s="76"/>
      <c r="H28" s="76"/>
      <c r="I28" s="76"/>
      <c r="J28" s="76"/>
      <c r="K28" s="7"/>
      <c r="L28" s="7"/>
    </row>
    <row r="29" spans="2:12" s="1" customFormat="1" ht="26.25" customHeight="1" x14ac:dyDescent="0.3">
      <c r="B29" s="21" t="s">
        <v>38</v>
      </c>
      <c r="C29" s="75"/>
      <c r="D29" s="79"/>
      <c r="E29" s="79"/>
      <c r="F29" s="76"/>
      <c r="G29" s="76"/>
      <c r="H29" s="76"/>
      <c r="I29" s="76"/>
      <c r="J29" s="76"/>
      <c r="K29" s="7"/>
      <c r="L29" s="7"/>
    </row>
    <row r="30" spans="2:12" s="1" customFormat="1" ht="26.25" customHeight="1" x14ac:dyDescent="0.25">
      <c r="B30" s="9"/>
      <c r="C30" s="75"/>
      <c r="D30" s="79"/>
      <c r="E30" s="79"/>
      <c r="F30" s="76"/>
      <c r="G30" s="76"/>
      <c r="H30" s="76"/>
      <c r="I30" s="76"/>
      <c r="J30" s="76"/>
      <c r="K30" s="7"/>
      <c r="L30" s="7"/>
    </row>
    <row r="31" spans="2:12" ht="26.25" customHeight="1" x14ac:dyDescent="0.25">
      <c r="B31" s="61" t="s">
        <v>57</v>
      </c>
      <c r="C31" s="74">
        <v>53923.076923076922</v>
      </c>
      <c r="D31" s="77">
        <v>74666.666666666701</v>
      </c>
      <c r="E31" s="77">
        <v>93333.333333333299</v>
      </c>
      <c r="F31" s="124">
        <v>9500</v>
      </c>
      <c r="G31" s="124">
        <v>9500</v>
      </c>
      <c r="H31" s="124">
        <v>9500</v>
      </c>
      <c r="I31" s="124">
        <v>9500</v>
      </c>
      <c r="J31" s="124">
        <v>9500</v>
      </c>
      <c r="L31" s="56" t="s">
        <v>251</v>
      </c>
    </row>
    <row r="32" spans="2:12" ht="26.25" customHeight="1" x14ac:dyDescent="0.25">
      <c r="B32" s="61" t="s">
        <v>37</v>
      </c>
      <c r="C32" s="78">
        <f t="shared" ref="C32:J32" si="11">C31*C8</f>
        <v>1078461.5384615385</v>
      </c>
      <c r="D32" s="78">
        <f t="shared" si="11"/>
        <v>1493333.333333334</v>
      </c>
      <c r="E32" s="78">
        <f t="shared" si="11"/>
        <v>1866666.666666666</v>
      </c>
      <c r="F32" s="78">
        <f t="shared" si="11"/>
        <v>190000</v>
      </c>
      <c r="G32" s="78">
        <f t="shared" si="11"/>
        <v>190000</v>
      </c>
      <c r="H32" s="78">
        <f t="shared" si="11"/>
        <v>190000</v>
      </c>
      <c r="I32" s="78">
        <f t="shared" si="11"/>
        <v>190000</v>
      </c>
      <c r="J32" s="78">
        <f t="shared" si="11"/>
        <v>190000</v>
      </c>
    </row>
    <row r="33" spans="2:12" ht="26.25" customHeight="1" x14ac:dyDescent="0.25">
      <c r="B33" s="10"/>
      <c r="C33" s="80"/>
      <c r="D33" s="80"/>
      <c r="E33" s="80"/>
      <c r="F33" s="80"/>
      <c r="G33" s="80"/>
      <c r="H33" s="80"/>
      <c r="I33" s="80"/>
      <c r="J33" s="80"/>
    </row>
    <row r="34" spans="2:12" ht="26.25" customHeight="1" x14ac:dyDescent="0.25">
      <c r="B34" s="10"/>
      <c r="C34" s="80"/>
      <c r="D34" s="80"/>
      <c r="E34" s="80"/>
      <c r="F34" s="80"/>
      <c r="G34" s="80"/>
      <c r="H34" s="80"/>
      <c r="I34" s="80"/>
      <c r="J34" s="80"/>
    </row>
    <row r="35" spans="2:12" ht="26.25" customHeight="1" x14ac:dyDescent="0.3">
      <c r="B35" s="21" t="s">
        <v>134</v>
      </c>
      <c r="C35" s="80"/>
      <c r="D35" s="80"/>
      <c r="E35" s="80"/>
      <c r="F35" s="80"/>
      <c r="G35" s="80"/>
      <c r="H35" s="80"/>
      <c r="I35" s="80"/>
      <c r="J35" s="80"/>
    </row>
    <row r="36" spans="2:12" ht="26.25" customHeight="1" x14ac:dyDescent="0.25">
      <c r="B36" s="9"/>
      <c r="C36" s="80"/>
      <c r="D36" s="80"/>
      <c r="E36" s="80"/>
      <c r="F36" s="80"/>
      <c r="G36" s="80"/>
      <c r="H36" s="80"/>
      <c r="I36" s="80"/>
      <c r="J36" s="80"/>
    </row>
    <row r="37" spans="2:12" s="1" customFormat="1" ht="26.25" customHeight="1" x14ac:dyDescent="0.25">
      <c r="B37" s="61" t="s">
        <v>86</v>
      </c>
      <c r="C37" s="73">
        <v>0</v>
      </c>
      <c r="D37" s="73">
        <v>0</v>
      </c>
      <c r="E37" s="73">
        <v>0</v>
      </c>
      <c r="F37" s="123">
        <v>1500000</v>
      </c>
      <c r="G37" s="123">
        <v>1500000</v>
      </c>
      <c r="H37" s="123">
        <v>1500000</v>
      </c>
      <c r="I37" s="123">
        <v>1500000</v>
      </c>
      <c r="J37" s="123">
        <v>1500000</v>
      </c>
      <c r="K37" s="6"/>
      <c r="L37" s="56" t="s">
        <v>252</v>
      </c>
    </row>
    <row r="38" spans="2:12" s="1" customFormat="1" x14ac:dyDescent="0.25">
      <c r="C38" s="6"/>
      <c r="D38" s="6"/>
      <c r="E38" s="6"/>
      <c r="F38" s="121"/>
      <c r="G38" s="121"/>
      <c r="H38" s="121"/>
      <c r="I38" s="121"/>
      <c r="J38" s="121"/>
    </row>
    <row r="39" spans="2:12" x14ac:dyDescent="0.25">
      <c r="C39" s="1"/>
      <c r="D39" s="1"/>
      <c r="E39" s="1"/>
      <c r="F39" s="30"/>
      <c r="G39" s="30"/>
      <c r="H39" s="30"/>
      <c r="I39" s="30"/>
      <c r="J39" s="30"/>
    </row>
    <row r="40" spans="2:12" x14ac:dyDescent="0.25">
      <c r="C40" s="1"/>
      <c r="D40" s="1"/>
      <c r="E40" s="1"/>
      <c r="F40" s="30"/>
      <c r="G40" s="30"/>
      <c r="H40" s="30"/>
      <c r="I40" s="30"/>
      <c r="J40" s="30"/>
    </row>
    <row r="41" spans="2:12" x14ac:dyDescent="0.25">
      <c r="C41" s="1"/>
      <c r="D41" s="1"/>
      <c r="E41" s="1"/>
      <c r="F41" s="30"/>
      <c r="G41" s="30"/>
      <c r="H41" s="30"/>
      <c r="I41" s="30"/>
      <c r="J41" s="30"/>
    </row>
    <row r="42" spans="2:12" x14ac:dyDescent="0.25">
      <c r="C42" s="1"/>
      <c r="D42" s="1"/>
      <c r="E42" s="1"/>
      <c r="F42" s="30"/>
      <c r="G42" s="30"/>
      <c r="H42" s="30"/>
      <c r="I42" s="30"/>
      <c r="J42" s="30"/>
    </row>
    <row r="43" spans="2:12" x14ac:dyDescent="0.25">
      <c r="C43" s="1"/>
      <c r="D43" s="1"/>
      <c r="E43" s="1"/>
      <c r="F43" s="30"/>
      <c r="G43" s="30"/>
      <c r="H43" s="30"/>
      <c r="I43" s="30"/>
      <c r="J43" s="30"/>
    </row>
    <row r="44" spans="2:12" x14ac:dyDescent="0.25">
      <c r="C44" s="1"/>
      <c r="D44" s="1"/>
      <c r="E44" s="1"/>
      <c r="F44" s="30"/>
      <c r="G44" s="30"/>
      <c r="H44" s="30"/>
      <c r="I44" s="30"/>
      <c r="J44" s="30"/>
    </row>
    <row r="45" spans="2:12" x14ac:dyDescent="0.25">
      <c r="C45" s="1"/>
      <c r="D45" s="1"/>
      <c r="E45" s="1"/>
      <c r="F45" s="30"/>
      <c r="G45" s="30"/>
      <c r="H45" s="30"/>
      <c r="I45" s="30"/>
      <c r="J45" s="30"/>
    </row>
    <row r="46" spans="2:12" x14ac:dyDescent="0.25">
      <c r="C46" s="1"/>
      <c r="D46" s="1"/>
      <c r="E46" s="1"/>
      <c r="F46" s="30"/>
      <c r="G46" s="30"/>
      <c r="H46" s="30"/>
      <c r="I46" s="30"/>
      <c r="J46" s="30"/>
    </row>
    <row r="47" spans="2:12" x14ac:dyDescent="0.25">
      <c r="C47" s="1"/>
      <c r="D47" s="1"/>
      <c r="E47" s="1"/>
      <c r="F47" s="30"/>
      <c r="G47" s="30"/>
      <c r="H47" s="30"/>
      <c r="I47" s="30"/>
      <c r="J47" s="30"/>
    </row>
    <row r="48" spans="2:12" x14ac:dyDescent="0.25">
      <c r="C48" s="1"/>
      <c r="D48" s="1"/>
      <c r="E48" s="1"/>
      <c r="F48" s="30"/>
      <c r="G48" s="30"/>
      <c r="H48" s="30"/>
      <c r="I48" s="30"/>
      <c r="J48" s="30"/>
    </row>
    <row r="49" spans="3:10" x14ac:dyDescent="0.25">
      <c r="C49" s="1"/>
      <c r="D49" s="1"/>
      <c r="E49" s="1"/>
      <c r="F49" s="30"/>
      <c r="G49" s="30"/>
      <c r="H49" s="30"/>
      <c r="I49" s="30"/>
      <c r="J49" s="30"/>
    </row>
    <row r="50" spans="3:10" x14ac:dyDescent="0.25">
      <c r="C50" s="1"/>
      <c r="D50" s="1"/>
      <c r="E50" s="1"/>
      <c r="F50" s="30"/>
      <c r="G50" s="30"/>
      <c r="H50" s="30"/>
      <c r="I50" s="30"/>
      <c r="J50" s="30"/>
    </row>
    <row r="51" spans="3:10" x14ac:dyDescent="0.25">
      <c r="C51" s="1"/>
      <c r="D51" s="1"/>
      <c r="E51" s="1"/>
      <c r="F51" s="30"/>
      <c r="G51" s="30"/>
      <c r="H51" s="30"/>
      <c r="I51" s="30"/>
      <c r="J51" s="30"/>
    </row>
    <row r="52" spans="3:10" x14ac:dyDescent="0.25">
      <c r="C52" s="1"/>
      <c r="D52" s="1"/>
      <c r="E52" s="1"/>
      <c r="F52" s="30"/>
      <c r="G52" s="30"/>
      <c r="H52" s="30"/>
      <c r="I52" s="30"/>
      <c r="J52" s="30"/>
    </row>
    <row r="53" spans="3:10" x14ac:dyDescent="0.25">
      <c r="C53" s="1"/>
      <c r="D53" s="1"/>
      <c r="E53" s="1"/>
      <c r="F53" s="30"/>
      <c r="G53" s="30"/>
      <c r="H53" s="30"/>
      <c r="I53" s="30"/>
      <c r="J53" s="30"/>
    </row>
    <row r="54" spans="3:10" x14ac:dyDescent="0.25">
      <c r="C54" s="1"/>
      <c r="D54" s="1"/>
      <c r="E54" s="1"/>
      <c r="F54" s="30"/>
      <c r="G54" s="30"/>
      <c r="H54" s="30"/>
      <c r="I54" s="30"/>
      <c r="J54" s="30"/>
    </row>
    <row r="55" spans="3:10" x14ac:dyDescent="0.25">
      <c r="C55" s="1"/>
      <c r="D55" s="1"/>
      <c r="E55" s="1"/>
      <c r="F55" s="30"/>
      <c r="G55" s="30"/>
      <c r="H55" s="30"/>
      <c r="I55" s="30"/>
      <c r="J55" s="30"/>
    </row>
    <row r="56" spans="3:10" x14ac:dyDescent="0.25">
      <c r="C56" s="1"/>
      <c r="D56" s="1"/>
      <c r="E56" s="1"/>
      <c r="F56" s="30"/>
      <c r="G56" s="30"/>
      <c r="H56" s="30"/>
      <c r="I56" s="30"/>
      <c r="J56" s="30"/>
    </row>
    <row r="57" spans="3:10" x14ac:dyDescent="0.25">
      <c r="C57" s="1"/>
      <c r="D57" s="1"/>
      <c r="E57" s="1"/>
      <c r="F57" s="30"/>
      <c r="G57" s="30"/>
      <c r="H57" s="30"/>
      <c r="I57" s="30"/>
      <c r="J57" s="30"/>
    </row>
    <row r="58" spans="3:10" x14ac:dyDescent="0.25">
      <c r="C58" s="1"/>
      <c r="D58" s="1"/>
      <c r="E58" s="1"/>
      <c r="F58" s="30"/>
      <c r="G58" s="30"/>
      <c r="H58" s="30"/>
      <c r="I58" s="30"/>
      <c r="J58" s="30"/>
    </row>
    <row r="59" spans="3:10" x14ac:dyDescent="0.25">
      <c r="C59" s="1"/>
      <c r="D59" s="1"/>
      <c r="E59" s="1"/>
      <c r="F59" s="30"/>
      <c r="G59" s="30"/>
      <c r="H59" s="30"/>
      <c r="I59" s="30"/>
      <c r="J59" s="30"/>
    </row>
    <row r="60" spans="3:10" x14ac:dyDescent="0.25">
      <c r="C60" s="1"/>
      <c r="D60" s="1"/>
      <c r="E60" s="1"/>
      <c r="F60" s="30"/>
      <c r="G60" s="30"/>
      <c r="H60" s="30"/>
      <c r="I60" s="30"/>
      <c r="J60" s="30"/>
    </row>
    <row r="61" spans="3:10" x14ac:dyDescent="0.25">
      <c r="C61" s="1"/>
      <c r="D61" s="1"/>
      <c r="E61" s="1"/>
      <c r="F61" s="30"/>
      <c r="G61" s="30"/>
      <c r="H61" s="30"/>
      <c r="I61" s="30"/>
      <c r="J61" s="30"/>
    </row>
    <row r="62" spans="3:10" x14ac:dyDescent="0.25">
      <c r="C62" s="1"/>
      <c r="D62" s="1"/>
      <c r="E62" s="1"/>
      <c r="F62" s="30"/>
      <c r="G62" s="30"/>
      <c r="H62" s="30"/>
      <c r="I62" s="30"/>
      <c r="J62" s="30"/>
    </row>
    <row r="63" spans="3:10" x14ac:dyDescent="0.25">
      <c r="C63" s="1"/>
      <c r="D63" s="1"/>
      <c r="E63" s="1"/>
      <c r="F63" s="30"/>
      <c r="G63" s="30"/>
      <c r="H63" s="30"/>
      <c r="I63" s="30"/>
      <c r="J63" s="30"/>
    </row>
    <row r="64" spans="3:10" x14ac:dyDescent="0.25">
      <c r="C64" s="1"/>
      <c r="D64" s="1"/>
      <c r="E64" s="1"/>
      <c r="F64" s="30"/>
      <c r="G64" s="30"/>
      <c r="H64" s="30"/>
      <c r="I64" s="30"/>
      <c r="J64" s="30"/>
    </row>
    <row r="65" spans="3:10" x14ac:dyDescent="0.25">
      <c r="C65" s="1"/>
      <c r="D65" s="1"/>
      <c r="E65" s="1"/>
      <c r="F65" s="30"/>
      <c r="G65" s="30"/>
      <c r="H65" s="30"/>
      <c r="I65" s="30"/>
      <c r="J65" s="30"/>
    </row>
    <row r="66" spans="3:10" x14ac:dyDescent="0.25">
      <c r="C66" s="1"/>
      <c r="D66" s="1"/>
      <c r="E66" s="1"/>
      <c r="F66" s="30"/>
      <c r="G66" s="30"/>
      <c r="H66" s="30"/>
      <c r="I66" s="30"/>
      <c r="J66" s="30"/>
    </row>
    <row r="67" spans="3:10" x14ac:dyDescent="0.25">
      <c r="C67" s="1"/>
      <c r="D67" s="1"/>
      <c r="E67" s="1"/>
      <c r="F67" s="30"/>
      <c r="G67" s="30"/>
      <c r="H67" s="30"/>
      <c r="I67" s="30"/>
      <c r="J67" s="30"/>
    </row>
    <row r="68" spans="3:10" x14ac:dyDescent="0.25">
      <c r="C68" s="1"/>
      <c r="D68" s="1"/>
      <c r="E68" s="1"/>
      <c r="F68" s="30"/>
      <c r="G68" s="30"/>
      <c r="H68" s="30"/>
      <c r="I68" s="30"/>
      <c r="J68" s="30"/>
    </row>
    <row r="69" spans="3:10" x14ac:dyDescent="0.25">
      <c r="C69" s="1"/>
      <c r="D69" s="1"/>
      <c r="E69" s="1"/>
      <c r="F69" s="30"/>
      <c r="G69" s="30"/>
      <c r="H69" s="30"/>
      <c r="I69" s="30"/>
      <c r="J69" s="30"/>
    </row>
    <row r="70" spans="3:10" x14ac:dyDescent="0.25">
      <c r="C70" s="1"/>
      <c r="D70" s="1"/>
      <c r="E70" s="1"/>
      <c r="F70" s="30"/>
      <c r="G70" s="30"/>
      <c r="H70" s="30"/>
      <c r="I70" s="30"/>
      <c r="J70" s="30"/>
    </row>
    <row r="71" spans="3:10" x14ac:dyDescent="0.25">
      <c r="C71" s="1"/>
      <c r="D71" s="1"/>
      <c r="E71" s="1"/>
      <c r="F71" s="30"/>
      <c r="G71" s="30"/>
      <c r="H71" s="30"/>
      <c r="I71" s="30"/>
      <c r="J71" s="30"/>
    </row>
    <row r="72" spans="3:10" x14ac:dyDescent="0.25">
      <c r="C72" s="1"/>
      <c r="D72" s="1"/>
      <c r="E72" s="1"/>
      <c r="F72" s="30"/>
      <c r="G72" s="30"/>
      <c r="H72" s="30"/>
      <c r="I72" s="30"/>
      <c r="J72" s="30"/>
    </row>
    <row r="73" spans="3:10" x14ac:dyDescent="0.25">
      <c r="C73" s="1"/>
      <c r="D73" s="1"/>
      <c r="E73" s="1"/>
      <c r="F73" s="30"/>
      <c r="G73" s="30"/>
      <c r="H73" s="30"/>
      <c r="I73" s="30"/>
      <c r="J73" s="30"/>
    </row>
    <row r="74" spans="3:10" x14ac:dyDescent="0.25">
      <c r="C74" s="1"/>
      <c r="D74" s="1"/>
      <c r="E74" s="1"/>
      <c r="F74" s="30"/>
      <c r="G74" s="30"/>
      <c r="H74" s="30"/>
      <c r="I74" s="30"/>
      <c r="J74" s="30"/>
    </row>
    <row r="75" spans="3:10" x14ac:dyDescent="0.25">
      <c r="C75" s="1"/>
      <c r="D75" s="1"/>
      <c r="E75" s="1"/>
      <c r="F75" s="30"/>
      <c r="G75" s="30"/>
      <c r="H75" s="30"/>
      <c r="I75" s="30"/>
      <c r="J75" s="30"/>
    </row>
    <row r="76" spans="3:10" x14ac:dyDescent="0.25">
      <c r="C76" s="1"/>
      <c r="D76" s="1"/>
      <c r="E76" s="1"/>
      <c r="F76" s="30"/>
      <c r="G76" s="30"/>
      <c r="H76" s="30"/>
      <c r="I76" s="30"/>
      <c r="J76" s="30"/>
    </row>
    <row r="77" spans="3:10" x14ac:dyDescent="0.25">
      <c r="C77" s="1"/>
      <c r="D77" s="1"/>
      <c r="E77" s="1"/>
      <c r="F77" s="30"/>
      <c r="G77" s="30"/>
      <c r="H77" s="30"/>
      <c r="I77" s="30"/>
      <c r="J77" s="30"/>
    </row>
    <row r="78" spans="3:10" x14ac:dyDescent="0.25">
      <c r="C78" s="1"/>
      <c r="D78" s="1"/>
      <c r="E78" s="1"/>
      <c r="F78" s="30"/>
      <c r="G78" s="30"/>
      <c r="H78" s="30"/>
      <c r="I78" s="30"/>
      <c r="J78" s="30"/>
    </row>
    <row r="79" spans="3:10" x14ac:dyDescent="0.25">
      <c r="C79" s="1"/>
      <c r="D79" s="1"/>
      <c r="E79" s="1"/>
      <c r="F79" s="30"/>
      <c r="G79" s="30"/>
      <c r="H79" s="30"/>
      <c r="I79" s="30"/>
      <c r="J79" s="30"/>
    </row>
    <row r="80" spans="3:10" x14ac:dyDescent="0.25">
      <c r="C80" s="1"/>
      <c r="D80" s="1"/>
      <c r="E80" s="1"/>
      <c r="F80" s="30"/>
      <c r="G80" s="30"/>
      <c r="H80" s="30"/>
      <c r="I80" s="30"/>
      <c r="J80" s="30"/>
    </row>
    <row r="81" spans="3:10" x14ac:dyDescent="0.25">
      <c r="C81" s="1"/>
      <c r="D81" s="1"/>
      <c r="E81" s="1"/>
      <c r="F81" s="30"/>
      <c r="G81" s="30"/>
      <c r="H81" s="30"/>
      <c r="I81" s="30"/>
      <c r="J81" s="30"/>
    </row>
    <row r="82" spans="3:10" x14ac:dyDescent="0.25">
      <c r="C82" s="1"/>
      <c r="D82" s="1"/>
      <c r="E82" s="1"/>
      <c r="F82" s="30"/>
      <c r="G82" s="30"/>
      <c r="H82" s="30"/>
      <c r="I82" s="30"/>
      <c r="J82" s="30"/>
    </row>
    <row r="83" spans="3:10" x14ac:dyDescent="0.25">
      <c r="C83" s="1"/>
      <c r="D83" s="1"/>
      <c r="E83" s="1"/>
      <c r="F83" s="30"/>
      <c r="G83" s="30"/>
      <c r="H83" s="30"/>
      <c r="I83" s="30"/>
      <c r="J83" s="30"/>
    </row>
    <row r="84" spans="3:10" x14ac:dyDescent="0.25">
      <c r="C84" s="1"/>
      <c r="D84" s="1"/>
      <c r="E84" s="1"/>
      <c r="F84" s="30"/>
      <c r="G84" s="30"/>
      <c r="H84" s="30"/>
      <c r="I84" s="30"/>
      <c r="J84" s="30"/>
    </row>
    <row r="85" spans="3:10" x14ac:dyDescent="0.25">
      <c r="C85" s="1"/>
      <c r="D85" s="1"/>
      <c r="E85" s="1"/>
      <c r="F85" s="30"/>
      <c r="G85" s="30"/>
      <c r="H85" s="30"/>
      <c r="I85" s="30"/>
      <c r="J85" s="30"/>
    </row>
    <row r="86" spans="3:10" x14ac:dyDescent="0.25">
      <c r="C86" s="1"/>
      <c r="D86" s="1"/>
      <c r="E86" s="1"/>
      <c r="F86" s="30"/>
      <c r="G86" s="30"/>
      <c r="H86" s="30"/>
      <c r="I86" s="30"/>
      <c r="J86" s="30"/>
    </row>
    <row r="87" spans="3:10" x14ac:dyDescent="0.25">
      <c r="C87" s="1"/>
      <c r="D87" s="1"/>
      <c r="E87" s="1"/>
      <c r="F87" s="30"/>
      <c r="G87" s="30"/>
      <c r="H87" s="30"/>
      <c r="I87" s="30"/>
      <c r="J87" s="30"/>
    </row>
    <row r="88" spans="3:10" x14ac:dyDescent="0.25">
      <c r="C88" s="1"/>
      <c r="D88" s="1"/>
      <c r="E88" s="1"/>
      <c r="F88" s="30"/>
      <c r="G88" s="30"/>
      <c r="H88" s="30"/>
      <c r="I88" s="30"/>
      <c r="J88" s="30"/>
    </row>
    <row r="89" spans="3:10" x14ac:dyDescent="0.25">
      <c r="C89" s="1"/>
      <c r="D89" s="1"/>
      <c r="E89" s="1"/>
      <c r="F89" s="30"/>
      <c r="G89" s="30"/>
      <c r="H89" s="30"/>
      <c r="I89" s="30"/>
      <c r="J89" s="30"/>
    </row>
    <row r="90" spans="3:10" x14ac:dyDescent="0.25">
      <c r="C90" s="1"/>
      <c r="D90" s="1"/>
      <c r="E90" s="1"/>
      <c r="F90" s="30"/>
      <c r="G90" s="30"/>
      <c r="H90" s="30"/>
      <c r="I90" s="30"/>
      <c r="J90" s="30"/>
    </row>
    <row r="91" spans="3:10" x14ac:dyDescent="0.25">
      <c r="C91" s="1"/>
      <c r="D91" s="1"/>
      <c r="E91" s="1"/>
      <c r="F91" s="30"/>
      <c r="G91" s="30"/>
      <c r="H91" s="30"/>
      <c r="I91" s="30"/>
      <c r="J91" s="30"/>
    </row>
    <row r="92" spans="3:10" x14ac:dyDescent="0.25">
      <c r="C92" s="1"/>
      <c r="D92" s="1"/>
      <c r="E92" s="1"/>
      <c r="F92" s="30"/>
      <c r="G92" s="30"/>
      <c r="H92" s="30"/>
      <c r="I92" s="30"/>
      <c r="J92" s="30"/>
    </row>
    <row r="93" spans="3:10" x14ac:dyDescent="0.25">
      <c r="C93" s="1"/>
      <c r="D93" s="1"/>
      <c r="E93" s="1"/>
      <c r="F93" s="30"/>
      <c r="G93" s="30"/>
      <c r="H93" s="30"/>
      <c r="I93" s="30"/>
      <c r="J93" s="30"/>
    </row>
    <row r="94" spans="3:10" x14ac:dyDescent="0.25">
      <c r="C94" s="1"/>
      <c r="D94" s="1"/>
      <c r="E94" s="1"/>
      <c r="F94" s="30"/>
      <c r="G94" s="30"/>
      <c r="H94" s="30"/>
      <c r="I94" s="30"/>
      <c r="J94" s="30"/>
    </row>
    <row r="95" spans="3:10" x14ac:dyDescent="0.25">
      <c r="C95" s="1"/>
      <c r="D95" s="1"/>
      <c r="E95" s="1"/>
      <c r="F95" s="30"/>
      <c r="G95" s="30"/>
      <c r="H95" s="30"/>
      <c r="I95" s="30"/>
      <c r="J95" s="30"/>
    </row>
    <row r="96" spans="3:10" x14ac:dyDescent="0.25">
      <c r="C96" s="1"/>
      <c r="D96" s="1"/>
      <c r="E96" s="1"/>
      <c r="F96" s="30"/>
      <c r="G96" s="30"/>
      <c r="H96" s="30"/>
      <c r="I96" s="30"/>
      <c r="J96" s="30"/>
    </row>
    <row r="97" spans="3:10" x14ac:dyDescent="0.25">
      <c r="C97" s="1"/>
      <c r="D97" s="1"/>
      <c r="E97" s="1"/>
      <c r="F97" s="30"/>
      <c r="G97" s="30"/>
      <c r="H97" s="30"/>
      <c r="I97" s="30"/>
      <c r="J97" s="30"/>
    </row>
    <row r="98" spans="3:10" x14ac:dyDescent="0.25">
      <c r="C98" s="1"/>
      <c r="D98" s="1"/>
      <c r="E98" s="1"/>
      <c r="F98" s="30"/>
      <c r="G98" s="30"/>
      <c r="H98" s="30"/>
      <c r="I98" s="30"/>
      <c r="J98" s="30"/>
    </row>
    <row r="99" spans="3:10" x14ac:dyDescent="0.25">
      <c r="C99" s="1"/>
      <c r="D99" s="1"/>
      <c r="E99" s="1"/>
      <c r="F99" s="30"/>
      <c r="G99" s="30"/>
      <c r="H99" s="30"/>
      <c r="I99" s="30"/>
      <c r="J99" s="30"/>
    </row>
    <row r="100" spans="3:10" x14ac:dyDescent="0.25">
      <c r="C100" s="1"/>
      <c r="D100" s="1"/>
      <c r="E100" s="1"/>
      <c r="F100" s="30"/>
      <c r="G100" s="30"/>
      <c r="H100" s="30"/>
      <c r="I100" s="30"/>
      <c r="J100" s="30"/>
    </row>
    <row r="101" spans="3:10" x14ac:dyDescent="0.25">
      <c r="C101" s="1"/>
      <c r="D101" s="1"/>
      <c r="E101" s="1"/>
      <c r="F101" s="30"/>
      <c r="G101" s="30"/>
      <c r="H101" s="30"/>
      <c r="I101" s="30"/>
      <c r="J101" s="30"/>
    </row>
    <row r="102" spans="3:10" x14ac:dyDescent="0.25">
      <c r="C102" s="1"/>
      <c r="D102" s="1"/>
      <c r="E102" s="1"/>
      <c r="F102" s="30"/>
      <c r="G102" s="30"/>
      <c r="H102" s="30"/>
      <c r="I102" s="30"/>
      <c r="J102" s="30"/>
    </row>
    <row r="103" spans="3:10" x14ac:dyDescent="0.25">
      <c r="C103" s="1"/>
      <c r="D103" s="1"/>
      <c r="E103" s="1"/>
      <c r="F103" s="30"/>
      <c r="G103" s="30"/>
      <c r="H103" s="30"/>
      <c r="I103" s="30"/>
      <c r="J103" s="30"/>
    </row>
    <row r="104" spans="3:10" x14ac:dyDescent="0.25">
      <c r="C104" s="1"/>
      <c r="D104" s="1"/>
      <c r="E104" s="1"/>
      <c r="F104" s="30"/>
      <c r="G104" s="30"/>
      <c r="H104" s="30"/>
      <c r="I104" s="30"/>
      <c r="J104" s="30"/>
    </row>
    <row r="105" spans="3:10" x14ac:dyDescent="0.25">
      <c r="C105" s="1"/>
      <c r="D105" s="1"/>
      <c r="E105" s="1"/>
      <c r="F105" s="30"/>
      <c r="G105" s="30"/>
      <c r="H105" s="30"/>
      <c r="I105" s="30"/>
      <c r="J105" s="30"/>
    </row>
    <row r="106" spans="3:10" x14ac:dyDescent="0.25">
      <c r="C106" s="1"/>
      <c r="D106" s="1"/>
      <c r="E106" s="1"/>
      <c r="F106" s="30"/>
      <c r="G106" s="30"/>
      <c r="H106" s="30"/>
      <c r="I106" s="30"/>
      <c r="J106" s="30"/>
    </row>
    <row r="107" spans="3:10" x14ac:dyDescent="0.25">
      <c r="C107" s="1"/>
      <c r="D107" s="1"/>
      <c r="E107" s="1"/>
      <c r="F107" s="30"/>
      <c r="G107" s="30"/>
      <c r="H107" s="30"/>
      <c r="I107" s="30"/>
      <c r="J107" s="30"/>
    </row>
    <row r="108" spans="3:10" x14ac:dyDescent="0.25">
      <c r="C108" s="1"/>
      <c r="D108" s="1"/>
      <c r="E108" s="1"/>
      <c r="F108" s="30"/>
      <c r="G108" s="30"/>
      <c r="H108" s="30"/>
      <c r="I108" s="30"/>
      <c r="J108" s="30"/>
    </row>
    <row r="109" spans="3:10" x14ac:dyDescent="0.25">
      <c r="C109" s="1"/>
      <c r="D109" s="1"/>
      <c r="E109" s="1"/>
      <c r="F109" s="30"/>
      <c r="G109" s="30"/>
      <c r="H109" s="30"/>
      <c r="I109" s="30"/>
      <c r="J109" s="30"/>
    </row>
    <row r="110" spans="3:10" x14ac:dyDescent="0.25">
      <c r="C110" s="1"/>
      <c r="D110" s="1"/>
      <c r="E110" s="1"/>
      <c r="F110" s="30"/>
      <c r="G110" s="30"/>
      <c r="H110" s="30"/>
      <c r="I110" s="30"/>
      <c r="J110" s="30"/>
    </row>
    <row r="111" spans="3:10" x14ac:dyDescent="0.25">
      <c r="C111" s="1"/>
      <c r="D111" s="1"/>
      <c r="E111" s="1"/>
      <c r="F111" s="30"/>
      <c r="G111" s="30"/>
      <c r="H111" s="30"/>
      <c r="I111" s="30"/>
      <c r="J111" s="30"/>
    </row>
    <row r="112" spans="3:10" x14ac:dyDescent="0.25">
      <c r="C112" s="1"/>
      <c r="D112" s="1"/>
      <c r="E112" s="1"/>
      <c r="F112" s="30"/>
      <c r="G112" s="30"/>
      <c r="H112" s="30"/>
      <c r="I112" s="30"/>
      <c r="J112" s="30"/>
    </row>
    <row r="113" spans="3:10" x14ac:dyDescent="0.25">
      <c r="C113" s="1"/>
      <c r="D113" s="1"/>
      <c r="E113" s="1"/>
      <c r="F113" s="30"/>
      <c r="G113" s="30"/>
      <c r="H113" s="30"/>
      <c r="I113" s="30"/>
      <c r="J113" s="30"/>
    </row>
    <row r="114" spans="3:10" x14ac:dyDescent="0.25">
      <c r="C114" s="1"/>
      <c r="D114" s="1"/>
      <c r="E114" s="1"/>
      <c r="F114" s="30"/>
      <c r="G114" s="30"/>
      <c r="H114" s="30"/>
      <c r="I114" s="30"/>
      <c r="J114" s="30"/>
    </row>
    <row r="115" spans="3:10" x14ac:dyDescent="0.25">
      <c r="C115" s="1"/>
      <c r="D115" s="1"/>
      <c r="E115" s="1"/>
      <c r="F115" s="30"/>
      <c r="G115" s="30"/>
      <c r="H115" s="30"/>
      <c r="I115" s="30"/>
      <c r="J115" s="30"/>
    </row>
    <row r="116" spans="3:10" x14ac:dyDescent="0.25">
      <c r="C116" s="1"/>
      <c r="D116" s="1"/>
      <c r="E116" s="1"/>
      <c r="F116" s="30"/>
      <c r="G116" s="30"/>
      <c r="H116" s="30"/>
      <c r="I116" s="30"/>
      <c r="J116" s="30"/>
    </row>
    <row r="117" spans="3:10" x14ac:dyDescent="0.25">
      <c r="C117" s="1"/>
      <c r="D117" s="1"/>
      <c r="E117" s="1"/>
      <c r="F117" s="30"/>
      <c r="G117" s="30"/>
      <c r="H117" s="30"/>
      <c r="I117" s="30"/>
      <c r="J117" s="30"/>
    </row>
    <row r="118" spans="3:10" x14ac:dyDescent="0.25">
      <c r="C118" s="1"/>
      <c r="D118" s="1"/>
      <c r="E118" s="1"/>
      <c r="F118" s="30"/>
      <c r="G118" s="30"/>
      <c r="H118" s="30"/>
      <c r="I118" s="30"/>
      <c r="J118" s="30"/>
    </row>
    <row r="119" spans="3:10" x14ac:dyDescent="0.25">
      <c r="C119" s="1"/>
      <c r="D119" s="1"/>
      <c r="E119" s="1"/>
      <c r="F119" s="30"/>
      <c r="G119" s="30"/>
      <c r="H119" s="30"/>
      <c r="I119" s="30"/>
      <c r="J119" s="30"/>
    </row>
    <row r="120" spans="3:10" x14ac:dyDescent="0.25">
      <c r="C120" s="1"/>
      <c r="D120" s="1"/>
      <c r="E120" s="1"/>
      <c r="F120" s="30"/>
      <c r="G120" s="30"/>
      <c r="H120" s="30"/>
      <c r="I120" s="30"/>
      <c r="J120" s="30"/>
    </row>
    <row r="121" spans="3:10" x14ac:dyDescent="0.25">
      <c r="C121" s="1"/>
      <c r="D121" s="1"/>
      <c r="E121" s="1"/>
      <c r="F121" s="30"/>
      <c r="G121" s="30"/>
      <c r="H121" s="30"/>
      <c r="I121" s="30"/>
      <c r="J121" s="30"/>
    </row>
    <row r="122" spans="3:10" x14ac:dyDescent="0.25">
      <c r="C122" s="1"/>
      <c r="D122" s="1"/>
      <c r="E122" s="1"/>
      <c r="F122" s="30"/>
      <c r="G122" s="30"/>
      <c r="H122" s="30"/>
      <c r="I122" s="30"/>
      <c r="J122" s="30"/>
    </row>
    <row r="123" spans="3:10" x14ac:dyDescent="0.25">
      <c r="C123" s="1"/>
      <c r="D123" s="1"/>
      <c r="E123" s="1"/>
      <c r="F123" s="30"/>
      <c r="G123" s="30"/>
      <c r="H123" s="30"/>
      <c r="I123" s="30"/>
      <c r="J123" s="30"/>
    </row>
    <row r="124" spans="3:10" x14ac:dyDescent="0.25">
      <c r="C124" s="1"/>
      <c r="D124" s="1"/>
      <c r="E124" s="1"/>
      <c r="F124" s="30"/>
      <c r="G124" s="30"/>
      <c r="H124" s="30"/>
      <c r="I124" s="30"/>
      <c r="J124" s="30"/>
    </row>
    <row r="125" spans="3:10" x14ac:dyDescent="0.25">
      <c r="C125" s="1"/>
      <c r="D125" s="1"/>
      <c r="E125" s="1"/>
      <c r="F125" s="30"/>
      <c r="G125" s="30"/>
      <c r="H125" s="30"/>
      <c r="I125" s="30"/>
      <c r="J125" s="30"/>
    </row>
    <row r="126" spans="3:10" x14ac:dyDescent="0.25">
      <c r="C126" s="1"/>
      <c r="D126" s="1"/>
      <c r="E126" s="1"/>
      <c r="F126" s="30"/>
      <c r="G126" s="30"/>
      <c r="H126" s="30"/>
      <c r="I126" s="30"/>
      <c r="J126" s="30"/>
    </row>
    <row r="127" spans="3:10" x14ac:dyDescent="0.25">
      <c r="C127" s="1"/>
      <c r="D127" s="1"/>
      <c r="E127" s="1"/>
      <c r="F127" s="30"/>
      <c r="G127" s="30"/>
      <c r="H127" s="30"/>
      <c r="I127" s="30"/>
      <c r="J127" s="30"/>
    </row>
    <row r="128" spans="3:10" x14ac:dyDescent="0.25">
      <c r="C128" s="1"/>
      <c r="D128" s="1"/>
      <c r="E128" s="1"/>
      <c r="F128" s="30"/>
      <c r="G128" s="30"/>
      <c r="H128" s="30"/>
      <c r="I128" s="30"/>
      <c r="J128" s="30"/>
    </row>
    <row r="129" spans="3:10" x14ac:dyDescent="0.25">
      <c r="C129" s="1"/>
      <c r="D129" s="1"/>
      <c r="E129" s="1"/>
      <c r="F129" s="30"/>
      <c r="G129" s="30"/>
      <c r="H129" s="30"/>
      <c r="I129" s="30"/>
      <c r="J129" s="30"/>
    </row>
    <row r="130" spans="3:10" x14ac:dyDescent="0.25">
      <c r="C130" s="1"/>
      <c r="D130" s="1"/>
      <c r="E130" s="1"/>
      <c r="F130" s="30"/>
      <c r="G130" s="30"/>
      <c r="H130" s="30"/>
      <c r="I130" s="30"/>
      <c r="J130" s="30"/>
    </row>
    <row r="131" spans="3:10" x14ac:dyDescent="0.25">
      <c r="C131" s="1"/>
      <c r="D131" s="1"/>
      <c r="E131" s="1"/>
      <c r="F131" s="30"/>
      <c r="G131" s="30"/>
      <c r="H131" s="30"/>
      <c r="I131" s="30"/>
      <c r="J131" s="30"/>
    </row>
    <row r="132" spans="3:10" x14ac:dyDescent="0.25">
      <c r="C132" s="1"/>
      <c r="D132" s="1"/>
      <c r="E132" s="1"/>
      <c r="F132" s="30"/>
      <c r="G132" s="30"/>
      <c r="H132" s="30"/>
      <c r="I132" s="30"/>
      <c r="J132" s="30"/>
    </row>
    <row r="133" spans="3:10" x14ac:dyDescent="0.25">
      <c r="C133" s="1"/>
      <c r="D133" s="1"/>
      <c r="E133" s="1"/>
      <c r="F133" s="30"/>
      <c r="G133" s="30"/>
      <c r="H133" s="30"/>
      <c r="I133" s="30"/>
      <c r="J133" s="30"/>
    </row>
    <row r="134" spans="3:10" x14ac:dyDescent="0.25">
      <c r="C134" s="1"/>
      <c r="D134" s="1"/>
      <c r="E134" s="1"/>
      <c r="F134" s="30"/>
      <c r="G134" s="30"/>
      <c r="H134" s="30"/>
      <c r="I134" s="30"/>
      <c r="J134" s="30"/>
    </row>
    <row r="135" spans="3:10" x14ac:dyDescent="0.25">
      <c r="C135" s="1"/>
      <c r="D135" s="1"/>
      <c r="E135" s="1"/>
      <c r="F135" s="30"/>
      <c r="G135" s="30"/>
      <c r="H135" s="30"/>
      <c r="I135" s="30"/>
      <c r="J135" s="30"/>
    </row>
    <row r="136" spans="3:10" x14ac:dyDescent="0.25">
      <c r="C136" s="1"/>
      <c r="D136" s="1"/>
      <c r="E136" s="1"/>
      <c r="F136" s="30"/>
      <c r="G136" s="30"/>
      <c r="H136" s="30"/>
      <c r="I136" s="30"/>
      <c r="J136" s="30"/>
    </row>
    <row r="137" spans="3:10" x14ac:dyDescent="0.25">
      <c r="C137" s="1"/>
      <c r="D137" s="1"/>
      <c r="E137" s="1"/>
      <c r="F137" s="30"/>
      <c r="G137" s="30"/>
      <c r="H137" s="30"/>
      <c r="I137" s="30"/>
      <c r="J137" s="30"/>
    </row>
    <row r="138" spans="3:10" x14ac:dyDescent="0.25">
      <c r="C138" s="1"/>
      <c r="D138" s="1"/>
      <c r="E138" s="1"/>
      <c r="F138" s="30"/>
      <c r="G138" s="30"/>
      <c r="H138" s="30"/>
      <c r="I138" s="30"/>
      <c r="J138" s="30"/>
    </row>
    <row r="139" spans="3:10" x14ac:dyDescent="0.25">
      <c r="C139" s="1"/>
      <c r="D139" s="1"/>
      <c r="E139" s="1"/>
      <c r="F139" s="30"/>
      <c r="G139" s="30"/>
      <c r="H139" s="30"/>
      <c r="I139" s="30"/>
      <c r="J139" s="30"/>
    </row>
    <row r="140" spans="3:10" x14ac:dyDescent="0.25">
      <c r="C140" s="1"/>
      <c r="D140" s="1"/>
      <c r="E140" s="1"/>
      <c r="F140" s="30"/>
      <c r="G140" s="30"/>
      <c r="H140" s="30"/>
      <c r="I140" s="30"/>
      <c r="J140" s="30"/>
    </row>
    <row r="141" spans="3:10" x14ac:dyDescent="0.25">
      <c r="C141" s="1"/>
      <c r="D141" s="1"/>
      <c r="E141" s="1"/>
      <c r="F141" s="30"/>
      <c r="G141" s="30"/>
      <c r="H141" s="30"/>
      <c r="I141" s="30"/>
      <c r="J141" s="30"/>
    </row>
    <row r="142" spans="3:10" x14ac:dyDescent="0.25">
      <c r="C142" s="1"/>
      <c r="D142" s="1"/>
      <c r="E142" s="1"/>
      <c r="F142" s="30"/>
      <c r="G142" s="30"/>
      <c r="H142" s="30"/>
      <c r="I142" s="30"/>
      <c r="J142" s="30"/>
    </row>
    <row r="143" spans="3:10" x14ac:dyDescent="0.25">
      <c r="C143" s="1"/>
      <c r="D143" s="1"/>
      <c r="E143" s="1"/>
      <c r="F143" s="30"/>
      <c r="G143" s="30"/>
      <c r="H143" s="30"/>
      <c r="I143" s="30"/>
      <c r="J143" s="30"/>
    </row>
    <row r="144" spans="3:10" x14ac:dyDescent="0.25">
      <c r="C144" s="1"/>
      <c r="D144" s="1"/>
      <c r="E144" s="1"/>
      <c r="F144" s="30"/>
      <c r="G144" s="30"/>
      <c r="H144" s="30"/>
      <c r="I144" s="30"/>
      <c r="J144" s="30"/>
    </row>
    <row r="145" spans="3:10" x14ac:dyDescent="0.25">
      <c r="C145" s="1"/>
      <c r="D145" s="1"/>
      <c r="E145" s="1"/>
      <c r="F145" s="30"/>
      <c r="G145" s="30"/>
      <c r="H145" s="30"/>
      <c r="I145" s="30"/>
      <c r="J145" s="30"/>
    </row>
    <row r="146" spans="3:10" x14ac:dyDescent="0.25">
      <c r="C146" s="1"/>
      <c r="D146" s="1"/>
      <c r="E146" s="1"/>
      <c r="F146" s="30"/>
      <c r="G146" s="30"/>
      <c r="H146" s="30"/>
      <c r="I146" s="30"/>
      <c r="J146" s="30"/>
    </row>
    <row r="147" spans="3:10" x14ac:dyDescent="0.25">
      <c r="C147" s="1"/>
      <c r="D147" s="1"/>
      <c r="E147" s="1"/>
      <c r="F147" s="30"/>
      <c r="G147" s="30"/>
      <c r="H147" s="30"/>
      <c r="I147" s="30"/>
      <c r="J147" s="30"/>
    </row>
    <row r="148" spans="3:10" x14ac:dyDescent="0.25">
      <c r="C148" s="1"/>
      <c r="D148" s="1"/>
      <c r="E148" s="1"/>
      <c r="F148" s="30"/>
      <c r="G148" s="30"/>
      <c r="H148" s="30"/>
      <c r="I148" s="30"/>
      <c r="J148" s="30"/>
    </row>
    <row r="149" spans="3:10" x14ac:dyDescent="0.25">
      <c r="C149" s="1"/>
      <c r="D149" s="1"/>
      <c r="E149" s="1"/>
      <c r="F149" s="30"/>
      <c r="G149" s="30"/>
      <c r="H149" s="30"/>
      <c r="I149" s="30"/>
      <c r="J149" s="30"/>
    </row>
    <row r="150" spans="3:10" x14ac:dyDescent="0.25">
      <c r="C150" s="1"/>
      <c r="D150" s="1"/>
      <c r="E150" s="1"/>
      <c r="F150" s="30"/>
      <c r="G150" s="30"/>
      <c r="H150" s="30"/>
      <c r="I150" s="30"/>
      <c r="J150" s="30"/>
    </row>
    <row r="151" spans="3:10" x14ac:dyDescent="0.25">
      <c r="C151" s="1"/>
      <c r="D151" s="1"/>
      <c r="E151" s="1"/>
      <c r="F151" s="30"/>
      <c r="G151" s="30"/>
      <c r="H151" s="30"/>
      <c r="I151" s="30"/>
      <c r="J151" s="30"/>
    </row>
    <row r="152" spans="3:10" x14ac:dyDescent="0.25">
      <c r="C152" s="1"/>
      <c r="D152" s="1"/>
      <c r="E152" s="1"/>
      <c r="F152" s="30"/>
      <c r="G152" s="30"/>
      <c r="H152" s="30"/>
      <c r="I152" s="30"/>
      <c r="J152" s="30"/>
    </row>
    <row r="153" spans="3:10" x14ac:dyDescent="0.25">
      <c r="C153" s="1"/>
      <c r="D153" s="1"/>
      <c r="E153" s="1"/>
      <c r="F153" s="30"/>
      <c r="G153" s="30"/>
      <c r="H153" s="30"/>
      <c r="I153" s="30"/>
      <c r="J153" s="30"/>
    </row>
    <row r="154" spans="3:10" x14ac:dyDescent="0.25">
      <c r="C154" s="1"/>
      <c r="D154" s="1"/>
      <c r="E154" s="1"/>
      <c r="F154" s="30"/>
      <c r="G154" s="30"/>
      <c r="H154" s="30"/>
      <c r="I154" s="30"/>
      <c r="J154" s="30"/>
    </row>
    <row r="155" spans="3:10" x14ac:dyDescent="0.25">
      <c r="C155" s="1"/>
      <c r="D155" s="1"/>
      <c r="E155" s="1"/>
      <c r="F155" s="30"/>
      <c r="G155" s="30"/>
      <c r="H155" s="30"/>
      <c r="I155" s="30"/>
      <c r="J155" s="30"/>
    </row>
    <row r="156" spans="3:10" x14ac:dyDescent="0.25">
      <c r="C156" s="1"/>
      <c r="D156" s="1"/>
      <c r="E156" s="1"/>
      <c r="F156" s="30"/>
      <c r="G156" s="30"/>
      <c r="H156" s="30"/>
      <c r="I156" s="30"/>
      <c r="J156" s="30"/>
    </row>
    <row r="157" spans="3:10" x14ac:dyDescent="0.25">
      <c r="C157" s="1"/>
      <c r="D157" s="1"/>
      <c r="E157" s="1"/>
      <c r="F157" s="30"/>
      <c r="G157" s="30"/>
      <c r="H157" s="30"/>
      <c r="I157" s="30"/>
      <c r="J157" s="30"/>
    </row>
    <row r="158" spans="3:10" x14ac:dyDescent="0.25">
      <c r="C158" s="1"/>
      <c r="D158" s="1"/>
      <c r="E158" s="1"/>
      <c r="F158" s="30"/>
      <c r="G158" s="30"/>
      <c r="H158" s="30"/>
      <c r="I158" s="30"/>
      <c r="J158" s="30"/>
    </row>
    <row r="159" spans="3:10" x14ac:dyDescent="0.25">
      <c r="C159" s="1"/>
      <c r="D159" s="1"/>
      <c r="E159" s="1"/>
      <c r="F159" s="30"/>
      <c r="G159" s="30"/>
      <c r="H159" s="30"/>
      <c r="I159" s="30"/>
      <c r="J159" s="30"/>
    </row>
    <row r="160" spans="3:10" x14ac:dyDescent="0.25">
      <c r="C160" s="1"/>
      <c r="D160" s="1"/>
      <c r="E160" s="1"/>
      <c r="F160" s="30"/>
      <c r="G160" s="30"/>
      <c r="H160" s="30"/>
      <c r="I160" s="30"/>
      <c r="J160" s="30"/>
    </row>
    <row r="161" spans="3:10" x14ac:dyDescent="0.25">
      <c r="C161" s="1"/>
      <c r="D161" s="1"/>
      <c r="E161" s="1"/>
      <c r="F161" s="30"/>
      <c r="G161" s="30"/>
      <c r="H161" s="30"/>
      <c r="I161" s="30"/>
      <c r="J161" s="30"/>
    </row>
    <row r="162" spans="3:10" x14ac:dyDescent="0.25">
      <c r="C162" s="1"/>
      <c r="D162" s="1"/>
      <c r="E162" s="1"/>
      <c r="F162" s="30"/>
      <c r="G162" s="30"/>
      <c r="H162" s="30"/>
      <c r="I162" s="30"/>
      <c r="J162" s="30"/>
    </row>
    <row r="163" spans="3:10" x14ac:dyDescent="0.25">
      <c r="C163" s="1"/>
      <c r="D163" s="1"/>
      <c r="E163" s="1"/>
      <c r="F163" s="30"/>
      <c r="G163" s="30"/>
      <c r="H163" s="30"/>
      <c r="I163" s="30"/>
      <c r="J163" s="30"/>
    </row>
    <row r="164" spans="3:10" x14ac:dyDescent="0.25">
      <c r="C164" s="1"/>
      <c r="D164" s="1"/>
      <c r="E164" s="1"/>
      <c r="F164" s="30"/>
      <c r="G164" s="30"/>
      <c r="H164" s="30"/>
      <c r="I164" s="30"/>
      <c r="J164" s="30"/>
    </row>
    <row r="165" spans="3:10" x14ac:dyDescent="0.25">
      <c r="C165" s="1"/>
      <c r="D165" s="1"/>
      <c r="E165" s="1"/>
      <c r="F165" s="30"/>
      <c r="G165" s="30"/>
      <c r="H165" s="30"/>
      <c r="I165" s="30"/>
      <c r="J165" s="30"/>
    </row>
    <row r="166" spans="3:10" x14ac:dyDescent="0.25">
      <c r="C166" s="1"/>
      <c r="D166" s="1"/>
      <c r="E166" s="1"/>
      <c r="F166" s="30"/>
      <c r="G166" s="30"/>
      <c r="H166" s="30"/>
      <c r="I166" s="30"/>
      <c r="J166" s="30"/>
    </row>
    <row r="167" spans="3:10" x14ac:dyDescent="0.25">
      <c r="C167" s="1"/>
      <c r="D167" s="1"/>
      <c r="E167" s="1"/>
      <c r="F167" s="30"/>
      <c r="G167" s="30"/>
      <c r="H167" s="30"/>
      <c r="I167" s="30"/>
      <c r="J167" s="30"/>
    </row>
    <row r="168" spans="3:10" x14ac:dyDescent="0.25">
      <c r="C168" s="1"/>
      <c r="D168" s="1"/>
      <c r="E168" s="1"/>
      <c r="F168" s="30"/>
      <c r="G168" s="30"/>
      <c r="H168" s="30"/>
      <c r="I168" s="30"/>
      <c r="J168" s="30"/>
    </row>
    <row r="169" spans="3:10" x14ac:dyDescent="0.25">
      <c r="C169" s="1"/>
      <c r="D169" s="1"/>
      <c r="E169" s="1"/>
      <c r="F169" s="30"/>
      <c r="G169" s="30"/>
      <c r="H169" s="30"/>
      <c r="I169" s="30"/>
      <c r="J169" s="30"/>
    </row>
    <row r="170" spans="3:10" x14ac:dyDescent="0.25">
      <c r="C170" s="1"/>
      <c r="D170" s="1"/>
      <c r="E170" s="1"/>
      <c r="F170" s="30"/>
      <c r="G170" s="30"/>
      <c r="H170" s="30"/>
      <c r="I170" s="30"/>
      <c r="J170" s="30"/>
    </row>
    <row r="171" spans="3:10" x14ac:dyDescent="0.25">
      <c r="C171" s="1"/>
      <c r="D171" s="1"/>
      <c r="E171" s="1"/>
      <c r="F171" s="30"/>
      <c r="G171" s="30"/>
      <c r="H171" s="30"/>
      <c r="I171" s="30"/>
      <c r="J171" s="30"/>
    </row>
    <row r="172" spans="3:10" x14ac:dyDescent="0.25">
      <c r="C172" s="1"/>
      <c r="D172" s="1"/>
      <c r="E172" s="1"/>
      <c r="F172" s="30"/>
      <c r="G172" s="30"/>
      <c r="H172" s="30"/>
      <c r="I172" s="30"/>
      <c r="J172" s="30"/>
    </row>
    <row r="173" spans="3:10" x14ac:dyDescent="0.25">
      <c r="C173" s="1"/>
      <c r="D173" s="1"/>
      <c r="E173" s="1"/>
      <c r="F173" s="30"/>
      <c r="G173" s="30"/>
      <c r="H173" s="30"/>
      <c r="I173" s="30"/>
      <c r="J173" s="30"/>
    </row>
    <row r="174" spans="3:10" x14ac:dyDescent="0.25">
      <c r="C174" s="1"/>
      <c r="D174" s="1"/>
      <c r="E174" s="1"/>
      <c r="F174" s="30"/>
      <c r="G174" s="30"/>
      <c r="H174" s="30"/>
      <c r="I174" s="30"/>
      <c r="J174" s="30"/>
    </row>
    <row r="175" spans="3:10" x14ac:dyDescent="0.25">
      <c r="C175" s="1"/>
      <c r="D175" s="1"/>
      <c r="E175" s="1"/>
      <c r="F175" s="30"/>
      <c r="G175" s="30"/>
      <c r="H175" s="30"/>
      <c r="I175" s="30"/>
      <c r="J175" s="30"/>
    </row>
    <row r="176" spans="3:10" x14ac:dyDescent="0.25">
      <c r="C176" s="1"/>
      <c r="D176" s="1"/>
      <c r="E176" s="1"/>
      <c r="F176" s="30"/>
      <c r="G176" s="30"/>
      <c r="H176" s="30"/>
      <c r="I176" s="30"/>
      <c r="J176" s="30"/>
    </row>
    <row r="177" spans="3:10" x14ac:dyDescent="0.25">
      <c r="C177" s="1"/>
      <c r="D177" s="1"/>
      <c r="E177" s="1"/>
      <c r="F177" s="30"/>
      <c r="G177" s="30"/>
      <c r="H177" s="30"/>
      <c r="I177" s="30"/>
      <c r="J177" s="30"/>
    </row>
    <row r="178" spans="3:10" x14ac:dyDescent="0.25">
      <c r="C178" s="1"/>
      <c r="D178" s="1"/>
      <c r="E178" s="1"/>
      <c r="F178" s="30"/>
      <c r="G178" s="30"/>
      <c r="H178" s="30"/>
      <c r="I178" s="30"/>
      <c r="J178" s="30"/>
    </row>
    <row r="179" spans="3:10" x14ac:dyDescent="0.25">
      <c r="C179" s="1"/>
      <c r="D179" s="1"/>
      <c r="E179" s="1"/>
      <c r="F179" s="30"/>
      <c r="G179" s="30"/>
      <c r="H179" s="30"/>
      <c r="I179" s="30"/>
      <c r="J179" s="30"/>
    </row>
    <row r="180" spans="3:10" x14ac:dyDescent="0.25">
      <c r="C180" s="1"/>
      <c r="D180" s="1"/>
      <c r="E180" s="1"/>
      <c r="F180" s="30"/>
      <c r="G180" s="30"/>
      <c r="H180" s="30"/>
      <c r="I180" s="30"/>
      <c r="J180" s="30"/>
    </row>
    <row r="181" spans="3:10" x14ac:dyDescent="0.25">
      <c r="C181" s="1"/>
      <c r="D181" s="1"/>
      <c r="E181" s="1"/>
      <c r="F181" s="30"/>
      <c r="G181" s="30"/>
      <c r="H181" s="30"/>
      <c r="I181" s="30"/>
      <c r="J181" s="30"/>
    </row>
    <row r="182" spans="3:10" x14ac:dyDescent="0.25">
      <c r="C182" s="1"/>
      <c r="D182" s="1"/>
      <c r="E182" s="1"/>
      <c r="F182" s="30"/>
      <c r="G182" s="30"/>
      <c r="H182" s="30"/>
      <c r="I182" s="30"/>
      <c r="J182" s="30"/>
    </row>
    <row r="183" spans="3:10" x14ac:dyDescent="0.25">
      <c r="C183" s="1"/>
      <c r="D183" s="1"/>
      <c r="E183" s="1"/>
      <c r="F183" s="30"/>
      <c r="G183" s="30"/>
      <c r="H183" s="30"/>
      <c r="I183" s="30"/>
      <c r="J183" s="30"/>
    </row>
    <row r="184" spans="3:10" x14ac:dyDescent="0.25">
      <c r="C184" s="1"/>
      <c r="D184" s="1"/>
      <c r="E184" s="1"/>
      <c r="F184" s="30"/>
      <c r="G184" s="30"/>
      <c r="H184" s="30"/>
      <c r="I184" s="30"/>
      <c r="J184" s="30"/>
    </row>
    <row r="185" spans="3:10" x14ac:dyDescent="0.25">
      <c r="C185" s="1"/>
      <c r="D185" s="1"/>
      <c r="E185" s="1"/>
      <c r="F185" s="30"/>
      <c r="G185" s="30"/>
      <c r="H185" s="30"/>
      <c r="I185" s="30"/>
      <c r="J185" s="30"/>
    </row>
    <row r="186" spans="3:10" x14ac:dyDescent="0.25">
      <c r="C186" s="1"/>
      <c r="D186" s="1"/>
      <c r="E186" s="1"/>
      <c r="F186" s="30"/>
      <c r="G186" s="30"/>
      <c r="H186" s="30"/>
      <c r="I186" s="30"/>
      <c r="J186" s="30"/>
    </row>
    <row r="187" spans="3:10" x14ac:dyDescent="0.25">
      <c r="C187" s="1"/>
      <c r="D187" s="1"/>
      <c r="E187" s="1"/>
      <c r="F187" s="30"/>
      <c r="G187" s="30"/>
      <c r="H187" s="30"/>
      <c r="I187" s="30"/>
      <c r="J187" s="30"/>
    </row>
    <row r="188" spans="3:10" x14ac:dyDescent="0.25">
      <c r="C188" s="1"/>
      <c r="D188" s="1"/>
      <c r="E188" s="1"/>
      <c r="F188" s="30"/>
      <c r="G188" s="30"/>
      <c r="H188" s="30"/>
      <c r="I188" s="30"/>
      <c r="J188" s="30"/>
    </row>
    <row r="189" spans="3:10" x14ac:dyDescent="0.25">
      <c r="C189" s="1"/>
      <c r="D189" s="1"/>
      <c r="E189" s="1"/>
      <c r="F189" s="30"/>
      <c r="G189" s="30"/>
      <c r="H189" s="30"/>
      <c r="I189" s="30"/>
      <c r="J189" s="30"/>
    </row>
    <row r="190" spans="3:10" x14ac:dyDescent="0.25">
      <c r="C190" s="1"/>
      <c r="D190" s="1"/>
      <c r="E190" s="1"/>
      <c r="F190" s="30"/>
      <c r="G190" s="30"/>
      <c r="H190" s="30"/>
      <c r="I190" s="30"/>
      <c r="J190" s="30"/>
    </row>
    <row r="191" spans="3:10" x14ac:dyDescent="0.25">
      <c r="C191" s="1"/>
      <c r="D191" s="1"/>
      <c r="E191" s="1"/>
      <c r="F191" s="30"/>
      <c r="G191" s="30"/>
      <c r="H191" s="30"/>
      <c r="I191" s="30"/>
      <c r="J191" s="30"/>
    </row>
    <row r="192" spans="3:10" x14ac:dyDescent="0.25">
      <c r="C192" s="1"/>
      <c r="D192" s="1"/>
      <c r="E192" s="1"/>
      <c r="F192" s="30"/>
      <c r="G192" s="30"/>
      <c r="H192" s="30"/>
      <c r="I192" s="30"/>
      <c r="J192" s="30"/>
    </row>
    <row r="193" spans="3:10" x14ac:dyDescent="0.25">
      <c r="C193" s="1"/>
      <c r="D193" s="1"/>
      <c r="E193" s="1"/>
      <c r="F193" s="30"/>
      <c r="G193" s="30"/>
      <c r="H193" s="30"/>
      <c r="I193" s="30"/>
      <c r="J193" s="30"/>
    </row>
    <row r="194" spans="3:10" x14ac:dyDescent="0.25">
      <c r="C194" s="1"/>
      <c r="D194" s="1"/>
      <c r="E194" s="1"/>
      <c r="F194" s="30"/>
      <c r="G194" s="30"/>
      <c r="H194" s="30"/>
      <c r="I194" s="30"/>
      <c r="J194" s="30"/>
    </row>
    <row r="195" spans="3:10" x14ac:dyDescent="0.25">
      <c r="C195" s="1"/>
      <c r="D195" s="1"/>
      <c r="E195" s="1"/>
      <c r="F195" s="30"/>
      <c r="G195" s="30"/>
      <c r="H195" s="30"/>
      <c r="I195" s="30"/>
      <c r="J195" s="30"/>
    </row>
    <row r="196" spans="3:10" x14ac:dyDescent="0.25">
      <c r="C196" s="1"/>
      <c r="D196" s="1"/>
      <c r="E196" s="1"/>
      <c r="F196" s="30"/>
      <c r="G196" s="30"/>
      <c r="H196" s="30"/>
      <c r="I196" s="30"/>
      <c r="J196" s="30"/>
    </row>
    <row r="197" spans="3:10" x14ac:dyDescent="0.25">
      <c r="C197" s="1"/>
      <c r="D197" s="1"/>
      <c r="E197" s="1"/>
      <c r="F197" s="30"/>
      <c r="G197" s="30"/>
      <c r="H197" s="30"/>
      <c r="I197" s="30"/>
      <c r="J197" s="30"/>
    </row>
    <row r="198" spans="3:10" x14ac:dyDescent="0.25">
      <c r="C198" s="1"/>
      <c r="D198" s="1"/>
      <c r="E198" s="1"/>
      <c r="F198" s="30"/>
      <c r="G198" s="30"/>
      <c r="H198" s="30"/>
      <c r="I198" s="30"/>
      <c r="J198" s="30"/>
    </row>
    <row r="199" spans="3:10" x14ac:dyDescent="0.25">
      <c r="C199" s="1"/>
      <c r="D199" s="1"/>
      <c r="E199" s="1"/>
      <c r="F199" s="30"/>
      <c r="G199" s="30"/>
      <c r="H199" s="30"/>
      <c r="I199" s="30"/>
      <c r="J199" s="30"/>
    </row>
    <row r="200" spans="3:10" x14ac:dyDescent="0.25">
      <c r="C200" s="1"/>
      <c r="D200" s="1"/>
      <c r="E200" s="1"/>
      <c r="F200" s="30"/>
      <c r="G200" s="30"/>
      <c r="H200" s="30"/>
      <c r="I200" s="30"/>
      <c r="J200" s="30"/>
    </row>
    <row r="201" spans="3:10" x14ac:dyDescent="0.25">
      <c r="C201" s="1"/>
      <c r="D201" s="1"/>
      <c r="E201" s="1"/>
      <c r="F201" s="30"/>
      <c r="G201" s="30"/>
      <c r="H201" s="30"/>
      <c r="I201" s="30"/>
      <c r="J201" s="30"/>
    </row>
    <row r="202" spans="3:10" x14ac:dyDescent="0.25">
      <c r="C202" s="1"/>
      <c r="D202" s="1"/>
      <c r="E202" s="1"/>
      <c r="F202" s="30"/>
      <c r="G202" s="30"/>
      <c r="H202" s="30"/>
      <c r="I202" s="30"/>
      <c r="J202" s="30"/>
    </row>
    <row r="203" spans="3:10" x14ac:dyDescent="0.25">
      <c r="C203" s="1"/>
      <c r="D203" s="1"/>
      <c r="E203" s="1"/>
      <c r="F203" s="30"/>
      <c r="G203" s="30"/>
      <c r="H203" s="30"/>
      <c r="I203" s="30"/>
      <c r="J203" s="30"/>
    </row>
    <row r="204" spans="3:10" x14ac:dyDescent="0.25">
      <c r="C204" s="1"/>
      <c r="D204" s="1"/>
      <c r="E204" s="1"/>
      <c r="F204" s="30"/>
      <c r="G204" s="30"/>
      <c r="H204" s="30"/>
      <c r="I204" s="30"/>
      <c r="J204" s="30"/>
    </row>
    <row r="205" spans="3:10" x14ac:dyDescent="0.25">
      <c r="C205" s="1"/>
      <c r="D205" s="1"/>
      <c r="E205" s="1"/>
      <c r="F205" s="30"/>
      <c r="G205" s="30"/>
      <c r="H205" s="30"/>
      <c r="I205" s="30"/>
      <c r="J205" s="30"/>
    </row>
    <row r="206" spans="3:10" x14ac:dyDescent="0.25">
      <c r="C206" s="1"/>
      <c r="D206" s="1"/>
      <c r="E206" s="1"/>
      <c r="F206" s="30"/>
      <c r="G206" s="30"/>
      <c r="H206" s="30"/>
      <c r="I206" s="30"/>
      <c r="J206" s="30"/>
    </row>
    <row r="207" spans="3:10" x14ac:dyDescent="0.25">
      <c r="C207" s="1"/>
      <c r="D207" s="1"/>
      <c r="E207" s="1"/>
      <c r="F207" s="30"/>
      <c r="G207" s="30"/>
      <c r="H207" s="30"/>
      <c r="I207" s="30"/>
      <c r="J207" s="30"/>
    </row>
    <row r="208" spans="3:10" x14ac:dyDescent="0.25">
      <c r="C208" s="1"/>
      <c r="D208" s="1"/>
      <c r="E208" s="1"/>
      <c r="F208" s="30"/>
      <c r="G208" s="30"/>
      <c r="H208" s="30"/>
      <c r="I208" s="30"/>
      <c r="J208" s="30"/>
    </row>
    <row r="209" spans="3:10" x14ac:dyDescent="0.25">
      <c r="C209" s="1"/>
      <c r="D209" s="1"/>
      <c r="E209" s="1"/>
      <c r="F209" s="30"/>
      <c r="G209" s="30"/>
      <c r="H209" s="30"/>
      <c r="I209" s="30"/>
      <c r="J209" s="30"/>
    </row>
    <row r="210" spans="3:10" x14ac:dyDescent="0.25">
      <c r="C210" s="1"/>
      <c r="D210" s="1"/>
      <c r="E210" s="1"/>
      <c r="F210" s="30"/>
      <c r="G210" s="30"/>
      <c r="H210" s="30"/>
      <c r="I210" s="30"/>
      <c r="J210" s="30"/>
    </row>
    <row r="211" spans="3:10" x14ac:dyDescent="0.25">
      <c r="C211" s="1"/>
      <c r="D211" s="1"/>
      <c r="E211" s="1"/>
      <c r="F211" s="30"/>
      <c r="G211" s="30"/>
      <c r="H211" s="30"/>
      <c r="I211" s="30"/>
      <c r="J211" s="30"/>
    </row>
    <row r="212" spans="3:10" x14ac:dyDescent="0.25">
      <c r="C212" s="1"/>
      <c r="D212" s="1"/>
      <c r="E212" s="1"/>
      <c r="F212" s="30"/>
      <c r="G212" s="30"/>
      <c r="H212" s="30"/>
      <c r="I212" s="30"/>
      <c r="J212" s="30"/>
    </row>
    <row r="213" spans="3:10" x14ac:dyDescent="0.25">
      <c r="C213" s="1"/>
      <c r="D213" s="1"/>
      <c r="E213" s="1"/>
      <c r="F213" s="30"/>
      <c r="G213" s="30"/>
      <c r="H213" s="30"/>
      <c r="I213" s="30"/>
      <c r="J213" s="30"/>
    </row>
    <row r="214" spans="3:10" x14ac:dyDescent="0.25">
      <c r="C214" s="1"/>
      <c r="D214" s="1"/>
      <c r="E214" s="1"/>
      <c r="F214" s="30"/>
      <c r="G214" s="30"/>
      <c r="H214" s="30"/>
      <c r="I214" s="30"/>
      <c r="J214" s="30"/>
    </row>
    <row r="215" spans="3:10" x14ac:dyDescent="0.25">
      <c r="C215" s="1"/>
      <c r="D215" s="1"/>
      <c r="E215" s="1"/>
      <c r="F215" s="30"/>
      <c r="G215" s="30"/>
      <c r="H215" s="30"/>
      <c r="I215" s="30"/>
      <c r="J215" s="30"/>
    </row>
    <row r="216" spans="3:10" x14ac:dyDescent="0.25">
      <c r="C216" s="1"/>
      <c r="D216" s="1"/>
      <c r="E216" s="1"/>
      <c r="F216" s="30"/>
      <c r="G216" s="30"/>
      <c r="H216" s="30"/>
      <c r="I216" s="30"/>
      <c r="J216" s="30"/>
    </row>
    <row r="217" spans="3:10" x14ac:dyDescent="0.25">
      <c r="C217" s="1"/>
      <c r="D217" s="1"/>
      <c r="E217" s="1"/>
      <c r="F217" s="30"/>
      <c r="G217" s="30"/>
      <c r="H217" s="30"/>
      <c r="I217" s="30"/>
      <c r="J217" s="30"/>
    </row>
    <row r="218" spans="3:10" x14ac:dyDescent="0.25">
      <c r="C218" s="1"/>
      <c r="D218" s="1"/>
      <c r="E218" s="1"/>
      <c r="F218" s="30"/>
      <c r="G218" s="30"/>
      <c r="H218" s="30"/>
      <c r="I218" s="30"/>
      <c r="J218" s="30"/>
    </row>
    <row r="219" spans="3:10" x14ac:dyDescent="0.25">
      <c r="C219" s="1"/>
      <c r="D219" s="1"/>
      <c r="E219" s="1"/>
      <c r="F219" s="30"/>
      <c r="G219" s="30"/>
      <c r="H219" s="30"/>
      <c r="I219" s="30"/>
      <c r="J219" s="30"/>
    </row>
    <row r="220" spans="3:10" x14ac:dyDescent="0.25">
      <c r="C220" s="1"/>
      <c r="D220" s="1"/>
      <c r="E220" s="1"/>
      <c r="F220" s="30"/>
      <c r="G220" s="30"/>
      <c r="H220" s="30"/>
      <c r="I220" s="30"/>
      <c r="J220" s="30"/>
    </row>
    <row r="221" spans="3:10" x14ac:dyDescent="0.25">
      <c r="C221" s="1"/>
      <c r="D221" s="1"/>
      <c r="E221" s="1"/>
      <c r="F221" s="30"/>
      <c r="G221" s="30"/>
      <c r="H221" s="30"/>
      <c r="I221" s="30"/>
      <c r="J221" s="30"/>
    </row>
    <row r="222" spans="3:10" x14ac:dyDescent="0.25">
      <c r="C222" s="1"/>
      <c r="D222" s="1"/>
      <c r="E222" s="1"/>
      <c r="F222" s="30"/>
      <c r="G222" s="30"/>
      <c r="H222" s="30"/>
      <c r="I222" s="30"/>
      <c r="J222" s="30"/>
    </row>
    <row r="223" spans="3:10" x14ac:dyDescent="0.25">
      <c r="C223" s="1"/>
      <c r="D223" s="1"/>
      <c r="E223" s="1"/>
      <c r="F223" s="30"/>
      <c r="G223" s="30"/>
      <c r="H223" s="30"/>
      <c r="I223" s="30"/>
      <c r="J223" s="30"/>
    </row>
    <row r="224" spans="3:10" x14ac:dyDescent="0.25">
      <c r="C224" s="1"/>
      <c r="D224" s="1"/>
      <c r="E224" s="1"/>
      <c r="F224" s="30"/>
      <c r="G224" s="30"/>
      <c r="H224" s="30"/>
      <c r="I224" s="30"/>
      <c r="J224" s="30"/>
    </row>
    <row r="225" spans="3:10" x14ac:dyDescent="0.25">
      <c r="C225" s="1"/>
      <c r="D225" s="1"/>
      <c r="E225" s="1"/>
      <c r="F225" s="30"/>
      <c r="G225" s="30"/>
      <c r="H225" s="30"/>
      <c r="I225" s="30"/>
      <c r="J225" s="30"/>
    </row>
    <row r="226" spans="3:10" x14ac:dyDescent="0.25">
      <c r="C226" s="1"/>
      <c r="D226" s="1"/>
      <c r="E226" s="1"/>
      <c r="F226" s="30"/>
      <c r="G226" s="30"/>
      <c r="H226" s="30"/>
      <c r="I226" s="30"/>
      <c r="J226" s="30"/>
    </row>
    <row r="227" spans="3:10" x14ac:dyDescent="0.25">
      <c r="C227" s="1"/>
      <c r="D227" s="1"/>
      <c r="E227" s="1"/>
      <c r="F227" s="30"/>
      <c r="G227" s="30"/>
      <c r="H227" s="30"/>
      <c r="I227" s="30"/>
      <c r="J227" s="30"/>
    </row>
    <row r="228" spans="3:10" x14ac:dyDescent="0.25">
      <c r="C228" s="1"/>
      <c r="D228" s="1"/>
      <c r="E228" s="1"/>
      <c r="F228" s="30"/>
      <c r="G228" s="30"/>
      <c r="H228" s="30"/>
      <c r="I228" s="30"/>
      <c r="J228" s="30"/>
    </row>
    <row r="229" spans="3:10" x14ac:dyDescent="0.25">
      <c r="C229" s="1"/>
      <c r="D229" s="1"/>
      <c r="E229" s="1"/>
      <c r="F229" s="30"/>
      <c r="G229" s="30"/>
      <c r="H229" s="30"/>
      <c r="I229" s="30"/>
      <c r="J229" s="30"/>
    </row>
    <row r="230" spans="3:10" x14ac:dyDescent="0.25">
      <c r="C230" s="1"/>
      <c r="D230" s="1"/>
      <c r="E230" s="1"/>
      <c r="F230" s="30"/>
      <c r="G230" s="30"/>
      <c r="H230" s="30"/>
      <c r="I230" s="30"/>
      <c r="J230" s="30"/>
    </row>
    <row r="231" spans="3:10" x14ac:dyDescent="0.25">
      <c r="C231" s="1"/>
      <c r="D231" s="1"/>
      <c r="E231" s="1"/>
      <c r="F231" s="30"/>
      <c r="G231" s="30"/>
      <c r="H231" s="30"/>
      <c r="I231" s="30"/>
      <c r="J231" s="30"/>
    </row>
    <row r="232" spans="3:10" x14ac:dyDescent="0.25">
      <c r="C232" s="1"/>
      <c r="D232" s="1"/>
      <c r="E232" s="1"/>
      <c r="F232" s="30"/>
      <c r="G232" s="30"/>
      <c r="H232" s="30"/>
      <c r="I232" s="30"/>
      <c r="J232" s="30"/>
    </row>
    <row r="233" spans="3:10" x14ac:dyDescent="0.25">
      <c r="C233" s="1"/>
      <c r="D233" s="1"/>
      <c r="E233" s="1"/>
      <c r="F233" s="30"/>
      <c r="G233" s="30"/>
      <c r="H233" s="30"/>
      <c r="I233" s="30"/>
      <c r="J233" s="30"/>
    </row>
    <row r="234" spans="3:10" x14ac:dyDescent="0.25">
      <c r="C234" s="1"/>
      <c r="D234" s="1"/>
      <c r="E234" s="1"/>
      <c r="F234" s="30"/>
      <c r="G234" s="30"/>
      <c r="H234" s="30"/>
      <c r="I234" s="30"/>
      <c r="J234" s="30"/>
    </row>
    <row r="235" spans="3:10" x14ac:dyDescent="0.25">
      <c r="C235" s="1"/>
      <c r="D235" s="1"/>
      <c r="E235" s="1"/>
      <c r="F235" s="30"/>
      <c r="G235" s="30"/>
      <c r="H235" s="30"/>
      <c r="I235" s="30"/>
      <c r="J235" s="30"/>
    </row>
    <row r="236" spans="3:10" x14ac:dyDescent="0.25">
      <c r="C236" s="1"/>
      <c r="D236" s="1"/>
      <c r="E236" s="1"/>
      <c r="F236" s="30"/>
      <c r="G236" s="30"/>
      <c r="H236" s="30"/>
      <c r="I236" s="30"/>
      <c r="J236" s="30"/>
    </row>
    <row r="237" spans="3:10" x14ac:dyDescent="0.25">
      <c r="C237" s="1"/>
      <c r="D237" s="1"/>
      <c r="E237" s="1"/>
      <c r="F237" s="30"/>
      <c r="G237" s="30"/>
      <c r="H237" s="30"/>
      <c r="I237" s="30"/>
      <c r="J237" s="30"/>
    </row>
    <row r="238" spans="3:10" x14ac:dyDescent="0.25">
      <c r="C238" s="1"/>
      <c r="D238" s="1"/>
      <c r="E238" s="1"/>
      <c r="F238" s="30"/>
      <c r="G238" s="30"/>
      <c r="H238" s="30"/>
      <c r="I238" s="30"/>
      <c r="J238" s="30"/>
    </row>
    <row r="239" spans="3:10" x14ac:dyDescent="0.25">
      <c r="C239" s="1"/>
      <c r="D239" s="1"/>
      <c r="E239" s="1"/>
      <c r="F239" s="30"/>
      <c r="G239" s="30"/>
      <c r="H239" s="30"/>
      <c r="I239" s="30"/>
      <c r="J239" s="30"/>
    </row>
    <row r="240" spans="3:10" x14ac:dyDescent="0.25">
      <c r="C240" s="1"/>
      <c r="D240" s="1"/>
      <c r="E240" s="1"/>
      <c r="F240" s="30"/>
      <c r="G240" s="30"/>
      <c r="H240" s="30"/>
      <c r="I240" s="30"/>
      <c r="J240" s="30"/>
    </row>
    <row r="241" spans="3:10" x14ac:dyDescent="0.25">
      <c r="C241" s="1"/>
      <c r="D241" s="1"/>
      <c r="E241" s="1"/>
      <c r="F241" s="30"/>
      <c r="G241" s="30"/>
      <c r="H241" s="30"/>
      <c r="I241" s="30"/>
      <c r="J241" s="30"/>
    </row>
    <row r="242" spans="3:10" x14ac:dyDescent="0.25">
      <c r="C242" s="1"/>
      <c r="D242" s="1"/>
      <c r="E242" s="1"/>
      <c r="F242" s="30"/>
      <c r="G242" s="30"/>
      <c r="H242" s="30"/>
      <c r="I242" s="30"/>
      <c r="J242" s="30"/>
    </row>
    <row r="243" spans="3:10" x14ac:dyDescent="0.25">
      <c r="C243" s="1"/>
      <c r="D243" s="1"/>
      <c r="E243" s="1"/>
      <c r="F243" s="30"/>
      <c r="G243" s="30"/>
      <c r="H243" s="30"/>
      <c r="I243" s="30"/>
      <c r="J243" s="30"/>
    </row>
    <row r="244" spans="3:10" x14ac:dyDescent="0.25">
      <c r="C244" s="1"/>
      <c r="D244" s="1"/>
      <c r="E244" s="1"/>
      <c r="F244" s="30"/>
      <c r="G244" s="30"/>
      <c r="H244" s="30"/>
      <c r="I244" s="30"/>
      <c r="J244" s="30"/>
    </row>
    <row r="245" spans="3:10" x14ac:dyDescent="0.25">
      <c r="C245" s="1"/>
      <c r="D245" s="1"/>
      <c r="E245" s="1"/>
      <c r="F245" s="30"/>
      <c r="G245" s="30"/>
      <c r="H245" s="30"/>
      <c r="I245" s="30"/>
      <c r="J245" s="30"/>
    </row>
    <row r="246" spans="3:10" x14ac:dyDescent="0.25">
      <c r="C246" s="1"/>
      <c r="D246" s="1"/>
      <c r="E246" s="1"/>
      <c r="F246" s="30"/>
      <c r="G246" s="30"/>
      <c r="H246" s="30"/>
      <c r="I246" s="30"/>
      <c r="J246" s="30"/>
    </row>
    <row r="247" spans="3:10" x14ac:dyDescent="0.25">
      <c r="C247" s="1"/>
      <c r="D247" s="1"/>
      <c r="E247" s="1"/>
      <c r="F247" s="30"/>
      <c r="G247" s="30"/>
      <c r="H247" s="30"/>
      <c r="I247" s="30"/>
      <c r="J247" s="30"/>
    </row>
    <row r="248" spans="3:10" x14ac:dyDescent="0.25">
      <c r="C248" s="1"/>
      <c r="D248" s="1"/>
      <c r="E248" s="1"/>
      <c r="F248" s="30"/>
      <c r="G248" s="30"/>
      <c r="H248" s="30"/>
      <c r="I248" s="30"/>
      <c r="J248" s="30"/>
    </row>
    <row r="249" spans="3:10" x14ac:dyDescent="0.25">
      <c r="C249" s="1"/>
      <c r="D249" s="1"/>
      <c r="E249" s="1"/>
      <c r="F249" s="30"/>
      <c r="G249" s="30"/>
      <c r="H249" s="30"/>
      <c r="I249" s="30"/>
      <c r="J249" s="30"/>
    </row>
    <row r="250" spans="3:10" x14ac:dyDescent="0.25">
      <c r="C250" s="1"/>
      <c r="D250" s="1"/>
      <c r="E250" s="1"/>
      <c r="F250" s="30"/>
      <c r="G250" s="30"/>
      <c r="H250" s="30"/>
      <c r="I250" s="30"/>
      <c r="J250" s="30"/>
    </row>
    <row r="251" spans="3:10" x14ac:dyDescent="0.25">
      <c r="C251" s="1"/>
      <c r="D251" s="1"/>
      <c r="E251" s="1"/>
      <c r="F251" s="30"/>
      <c r="G251" s="30"/>
      <c r="H251" s="30"/>
      <c r="I251" s="30"/>
      <c r="J251" s="30"/>
    </row>
    <row r="252" spans="3:10" x14ac:dyDescent="0.25">
      <c r="C252" s="1"/>
      <c r="D252" s="1"/>
      <c r="E252" s="1"/>
      <c r="F252" s="30"/>
      <c r="G252" s="30"/>
      <c r="H252" s="30"/>
      <c r="I252" s="30"/>
      <c r="J252" s="30"/>
    </row>
    <row r="253" spans="3:10" x14ac:dyDescent="0.25">
      <c r="C253" s="1"/>
      <c r="D253" s="1"/>
      <c r="E253" s="1"/>
      <c r="F253" s="30"/>
      <c r="G253" s="30"/>
      <c r="H253" s="30"/>
      <c r="I253" s="30"/>
      <c r="J253" s="30"/>
    </row>
    <row r="254" spans="3:10" x14ac:dyDescent="0.25">
      <c r="C254" s="1"/>
      <c r="D254" s="1"/>
      <c r="E254" s="1"/>
      <c r="F254" s="30"/>
      <c r="G254" s="30"/>
      <c r="H254" s="30"/>
      <c r="I254" s="30"/>
      <c r="J254" s="30"/>
    </row>
    <row r="255" spans="3:10" x14ac:dyDescent="0.25">
      <c r="C255" s="1"/>
      <c r="D255" s="1"/>
      <c r="E255" s="1"/>
      <c r="F255" s="30"/>
      <c r="G255" s="30"/>
      <c r="H255" s="30"/>
      <c r="I255" s="30"/>
      <c r="J255" s="30"/>
    </row>
    <row r="256" spans="3:10" x14ac:dyDescent="0.25">
      <c r="C256" s="1"/>
      <c r="D256" s="1"/>
      <c r="E256" s="1"/>
      <c r="F256" s="30"/>
      <c r="G256" s="30"/>
      <c r="H256" s="30"/>
      <c r="I256" s="30"/>
      <c r="J256" s="30"/>
    </row>
    <row r="257" spans="3:10" x14ac:dyDescent="0.25">
      <c r="C257" s="1"/>
      <c r="D257" s="1"/>
      <c r="E257" s="1"/>
      <c r="F257" s="30"/>
      <c r="G257" s="30"/>
      <c r="H257" s="30"/>
      <c r="I257" s="30"/>
      <c r="J257" s="30"/>
    </row>
    <row r="258" spans="3:10" x14ac:dyDescent="0.25">
      <c r="C258" s="1"/>
      <c r="D258" s="1"/>
      <c r="E258" s="1"/>
      <c r="F258" s="30"/>
      <c r="G258" s="30"/>
      <c r="H258" s="30"/>
      <c r="I258" s="30"/>
      <c r="J258" s="30"/>
    </row>
    <row r="259" spans="3:10" x14ac:dyDescent="0.25">
      <c r="C259" s="1"/>
      <c r="D259" s="1"/>
      <c r="E259" s="1"/>
      <c r="F259" s="30"/>
      <c r="G259" s="30"/>
      <c r="H259" s="30"/>
      <c r="I259" s="30"/>
      <c r="J259" s="30"/>
    </row>
    <row r="260" spans="3:10" x14ac:dyDescent="0.25">
      <c r="C260" s="1"/>
      <c r="D260" s="1"/>
      <c r="E260" s="1"/>
      <c r="F260" s="30"/>
      <c r="G260" s="30"/>
      <c r="H260" s="30"/>
      <c r="I260" s="30"/>
      <c r="J260" s="30"/>
    </row>
    <row r="261" spans="3:10" x14ac:dyDescent="0.25">
      <c r="C261" s="1"/>
      <c r="D261" s="1"/>
      <c r="E261" s="1"/>
      <c r="F261" s="30"/>
      <c r="G261" s="30"/>
      <c r="H261" s="30"/>
      <c r="I261" s="30"/>
      <c r="J261" s="30"/>
    </row>
    <row r="262" spans="3:10" x14ac:dyDescent="0.25">
      <c r="C262" s="1"/>
      <c r="D262" s="1"/>
      <c r="E262" s="1"/>
      <c r="F262" s="30"/>
      <c r="G262" s="30"/>
      <c r="H262" s="30"/>
      <c r="I262" s="30"/>
      <c r="J262" s="30"/>
    </row>
    <row r="263" spans="3:10" x14ac:dyDescent="0.25">
      <c r="C263" s="1"/>
      <c r="D263" s="1"/>
      <c r="E263" s="1"/>
      <c r="F263" s="30"/>
      <c r="G263" s="30"/>
      <c r="H263" s="30"/>
      <c r="I263" s="30"/>
      <c r="J263" s="30"/>
    </row>
    <row r="264" spans="3:10" x14ac:dyDescent="0.25">
      <c r="C264" s="1"/>
      <c r="D264" s="1"/>
      <c r="E264" s="1"/>
      <c r="F264" s="30"/>
      <c r="G264" s="30"/>
      <c r="H264" s="30"/>
      <c r="I264" s="30"/>
      <c r="J264" s="30"/>
    </row>
    <row r="265" spans="3:10" x14ac:dyDescent="0.25">
      <c r="C265" s="1"/>
      <c r="D265" s="1"/>
      <c r="E265" s="1"/>
      <c r="F265" s="30"/>
      <c r="G265" s="30"/>
      <c r="H265" s="30"/>
      <c r="I265" s="30"/>
      <c r="J265" s="30"/>
    </row>
    <row r="266" spans="3:10" x14ac:dyDescent="0.25">
      <c r="C266" s="1"/>
      <c r="D266" s="1"/>
      <c r="E266" s="1"/>
      <c r="F266" s="30"/>
      <c r="G266" s="30"/>
      <c r="H266" s="30"/>
      <c r="I266" s="30"/>
      <c r="J266" s="30"/>
    </row>
    <row r="267" spans="3:10" x14ac:dyDescent="0.25">
      <c r="C267" s="1"/>
      <c r="D267" s="1"/>
      <c r="E267" s="1"/>
      <c r="F267" s="30"/>
      <c r="G267" s="30"/>
      <c r="H267" s="30"/>
      <c r="I267" s="30"/>
      <c r="J267" s="30"/>
    </row>
    <row r="268" spans="3:10" x14ac:dyDescent="0.25">
      <c r="C268" s="1"/>
      <c r="D268" s="1"/>
      <c r="E268" s="1"/>
      <c r="F268" s="30"/>
      <c r="G268" s="30"/>
      <c r="H268" s="30"/>
      <c r="I268" s="30"/>
      <c r="J268" s="30"/>
    </row>
    <row r="269" spans="3:10" x14ac:dyDescent="0.25">
      <c r="C269" s="1"/>
      <c r="D269" s="1"/>
      <c r="E269" s="1"/>
      <c r="F269" s="30"/>
      <c r="G269" s="30"/>
      <c r="H269" s="30"/>
      <c r="I269" s="30"/>
      <c r="J269" s="30"/>
    </row>
    <row r="270" spans="3:10" x14ac:dyDescent="0.25">
      <c r="C270" s="1"/>
      <c r="D270" s="1"/>
      <c r="E270" s="1"/>
      <c r="F270" s="30"/>
      <c r="G270" s="30"/>
      <c r="H270" s="30"/>
      <c r="I270" s="30"/>
      <c r="J270" s="30"/>
    </row>
    <row r="271" spans="3:10" x14ac:dyDescent="0.25">
      <c r="C271" s="1"/>
      <c r="D271" s="1"/>
      <c r="E271" s="1"/>
      <c r="F271" s="30"/>
      <c r="G271" s="30"/>
      <c r="H271" s="30"/>
      <c r="I271" s="30"/>
      <c r="J271" s="30"/>
    </row>
    <row r="272" spans="3:10" x14ac:dyDescent="0.25">
      <c r="C272" s="1"/>
      <c r="D272" s="1"/>
      <c r="E272" s="1"/>
      <c r="F272" s="30"/>
      <c r="G272" s="30"/>
      <c r="H272" s="30"/>
      <c r="I272" s="30"/>
      <c r="J272" s="30"/>
    </row>
    <row r="273" spans="3:10" x14ac:dyDescent="0.25">
      <c r="C273" s="1"/>
      <c r="D273" s="1"/>
      <c r="E273" s="1"/>
      <c r="F273" s="30"/>
      <c r="G273" s="30"/>
      <c r="H273" s="30"/>
      <c r="I273" s="30"/>
      <c r="J273" s="30"/>
    </row>
    <row r="274" spans="3:10" x14ac:dyDescent="0.25">
      <c r="C274" s="1"/>
      <c r="D274" s="1"/>
      <c r="E274" s="1"/>
      <c r="F274" s="30"/>
      <c r="G274" s="30"/>
      <c r="H274" s="30"/>
      <c r="I274" s="30"/>
      <c r="J274" s="30"/>
    </row>
    <row r="275" spans="3:10" x14ac:dyDescent="0.25">
      <c r="C275" s="1"/>
      <c r="D275" s="1"/>
      <c r="E275" s="1"/>
      <c r="F275" s="30"/>
      <c r="G275" s="30"/>
      <c r="H275" s="30"/>
      <c r="I275" s="30"/>
      <c r="J275" s="30"/>
    </row>
    <row r="276" spans="3:10" x14ac:dyDescent="0.25">
      <c r="C276" s="1"/>
      <c r="D276" s="1"/>
      <c r="E276" s="1"/>
      <c r="F276" s="30"/>
      <c r="G276" s="30"/>
      <c r="H276" s="30"/>
      <c r="I276" s="30"/>
      <c r="J276" s="30"/>
    </row>
    <row r="277" spans="3:10" x14ac:dyDescent="0.25">
      <c r="C277" s="1"/>
      <c r="D277" s="1"/>
      <c r="E277" s="1"/>
      <c r="F277" s="30"/>
      <c r="G277" s="30"/>
      <c r="H277" s="30"/>
      <c r="I277" s="30"/>
      <c r="J277" s="30"/>
    </row>
    <row r="278" spans="3:10" x14ac:dyDescent="0.25">
      <c r="C278" s="1"/>
      <c r="D278" s="1"/>
      <c r="E278" s="1"/>
      <c r="F278" s="30"/>
      <c r="G278" s="30"/>
      <c r="H278" s="30"/>
      <c r="I278" s="30"/>
      <c r="J278" s="30"/>
    </row>
    <row r="279" spans="3:10" x14ac:dyDescent="0.25">
      <c r="C279" s="1"/>
      <c r="D279" s="1"/>
      <c r="E279" s="1"/>
      <c r="F279" s="30"/>
      <c r="G279" s="30"/>
      <c r="H279" s="30"/>
      <c r="I279" s="30"/>
      <c r="J279" s="30"/>
    </row>
    <row r="280" spans="3:10" x14ac:dyDescent="0.25">
      <c r="C280" s="1"/>
      <c r="D280" s="1"/>
      <c r="E280" s="1"/>
      <c r="F280" s="30"/>
      <c r="G280" s="30"/>
      <c r="H280" s="30"/>
      <c r="I280" s="30"/>
      <c r="J280" s="30"/>
    </row>
    <row r="281" spans="3:10" x14ac:dyDescent="0.25">
      <c r="C281" s="1"/>
      <c r="D281" s="1"/>
      <c r="E281" s="1"/>
      <c r="F281" s="30"/>
      <c r="G281" s="30"/>
      <c r="H281" s="30"/>
      <c r="I281" s="30"/>
      <c r="J281" s="30"/>
    </row>
    <row r="282" spans="3:10" x14ac:dyDescent="0.25">
      <c r="C282" s="1"/>
      <c r="D282" s="1"/>
      <c r="E282" s="1"/>
      <c r="F282" s="30"/>
      <c r="G282" s="30"/>
      <c r="H282" s="30"/>
      <c r="I282" s="30"/>
      <c r="J282" s="30"/>
    </row>
    <row r="283" spans="3:10" x14ac:dyDescent="0.25">
      <c r="C283" s="1"/>
      <c r="D283" s="1"/>
      <c r="E283" s="1"/>
      <c r="F283" s="30"/>
      <c r="G283" s="30"/>
      <c r="H283" s="30"/>
      <c r="I283" s="30"/>
      <c r="J283" s="30"/>
    </row>
    <row r="284" spans="3:10" x14ac:dyDescent="0.25">
      <c r="C284" s="1"/>
      <c r="D284" s="1"/>
      <c r="E284" s="1"/>
      <c r="F284" s="30"/>
      <c r="G284" s="30"/>
      <c r="H284" s="30"/>
      <c r="I284" s="30"/>
      <c r="J284" s="30"/>
    </row>
    <row r="285" spans="3:10" x14ac:dyDescent="0.25">
      <c r="C285" s="1"/>
      <c r="D285" s="1"/>
      <c r="E285" s="1"/>
      <c r="F285" s="30"/>
      <c r="G285" s="30"/>
      <c r="H285" s="30"/>
      <c r="I285" s="30"/>
      <c r="J285" s="30"/>
    </row>
    <row r="286" spans="3:10" x14ac:dyDescent="0.25">
      <c r="C286" s="1"/>
      <c r="D286" s="1"/>
      <c r="E286" s="1"/>
      <c r="F286" s="30"/>
      <c r="G286" s="30"/>
      <c r="H286" s="30"/>
      <c r="I286" s="30"/>
      <c r="J286" s="30"/>
    </row>
    <row r="287" spans="3:10" x14ac:dyDescent="0.25">
      <c r="C287" s="1"/>
      <c r="D287" s="1"/>
      <c r="E287" s="1"/>
      <c r="F287" s="30"/>
      <c r="G287" s="30"/>
      <c r="H287" s="30"/>
      <c r="I287" s="30"/>
      <c r="J287" s="30"/>
    </row>
    <row r="288" spans="3:10" x14ac:dyDescent="0.25">
      <c r="C288" s="1"/>
      <c r="D288" s="1"/>
      <c r="E288" s="1"/>
      <c r="F288" s="30"/>
      <c r="G288" s="30"/>
      <c r="H288" s="30"/>
      <c r="I288" s="30"/>
      <c r="J288" s="30"/>
    </row>
    <row r="289" spans="3:10" x14ac:dyDescent="0.25">
      <c r="C289" s="1"/>
      <c r="D289" s="1"/>
      <c r="E289" s="1"/>
      <c r="F289" s="30"/>
      <c r="G289" s="30"/>
      <c r="H289" s="30"/>
      <c r="I289" s="30"/>
      <c r="J289" s="30"/>
    </row>
    <row r="290" spans="3:10" x14ac:dyDescent="0.25">
      <c r="C290" s="1"/>
      <c r="D290" s="1"/>
      <c r="E290" s="1"/>
      <c r="F290" s="30"/>
      <c r="G290" s="30"/>
      <c r="H290" s="30"/>
      <c r="I290" s="30"/>
      <c r="J290" s="30"/>
    </row>
    <row r="291" spans="3:10" x14ac:dyDescent="0.25">
      <c r="C291" s="1"/>
      <c r="D291" s="1"/>
      <c r="E291" s="1"/>
      <c r="F291" s="30"/>
      <c r="G291" s="30"/>
      <c r="H291" s="30"/>
      <c r="I291" s="30"/>
      <c r="J291" s="30"/>
    </row>
    <row r="292" spans="3:10" x14ac:dyDescent="0.25">
      <c r="C292" s="1"/>
      <c r="D292" s="1"/>
      <c r="E292" s="1"/>
      <c r="F292" s="30"/>
      <c r="G292" s="30"/>
      <c r="H292" s="30"/>
      <c r="I292" s="30"/>
      <c r="J292" s="30"/>
    </row>
    <row r="293" spans="3:10" x14ac:dyDescent="0.25">
      <c r="C293" s="1"/>
      <c r="D293" s="1"/>
      <c r="E293" s="1"/>
      <c r="F293" s="30"/>
      <c r="G293" s="30"/>
      <c r="H293" s="30"/>
      <c r="I293" s="30"/>
      <c r="J293" s="30"/>
    </row>
    <row r="294" spans="3:10" x14ac:dyDescent="0.25">
      <c r="C294" s="1"/>
      <c r="D294" s="1"/>
      <c r="E294" s="1"/>
      <c r="F294" s="30"/>
      <c r="G294" s="30"/>
      <c r="H294" s="30"/>
      <c r="I294" s="30"/>
      <c r="J294" s="30"/>
    </row>
    <row r="295" spans="3:10" x14ac:dyDescent="0.25">
      <c r="C295" s="1"/>
      <c r="D295" s="1"/>
      <c r="E295" s="1"/>
      <c r="F295" s="30"/>
      <c r="G295" s="30"/>
      <c r="H295" s="30"/>
      <c r="I295" s="30"/>
      <c r="J295" s="30"/>
    </row>
    <row r="296" spans="3:10" x14ac:dyDescent="0.25">
      <c r="C296" s="1"/>
      <c r="D296" s="1"/>
      <c r="E296" s="1"/>
      <c r="F296" s="30"/>
      <c r="G296" s="30"/>
      <c r="H296" s="30"/>
      <c r="I296" s="30"/>
      <c r="J296" s="30"/>
    </row>
    <row r="297" spans="3:10" x14ac:dyDescent="0.25">
      <c r="C297" s="1"/>
      <c r="D297" s="1"/>
      <c r="E297" s="1"/>
      <c r="F297" s="30"/>
      <c r="G297" s="30"/>
      <c r="H297" s="30"/>
      <c r="I297" s="30"/>
      <c r="J297" s="30"/>
    </row>
    <row r="298" spans="3:10" x14ac:dyDescent="0.25">
      <c r="C298" s="1"/>
      <c r="D298" s="1"/>
      <c r="E298" s="1"/>
      <c r="F298" s="30"/>
      <c r="G298" s="30"/>
      <c r="H298" s="30"/>
      <c r="I298" s="30"/>
      <c r="J298" s="30"/>
    </row>
    <row r="299" spans="3:10" x14ac:dyDescent="0.25">
      <c r="C299" s="1"/>
      <c r="D299" s="1"/>
      <c r="E299" s="1"/>
      <c r="F299" s="30"/>
      <c r="G299" s="30"/>
      <c r="H299" s="30"/>
      <c r="I299" s="30"/>
      <c r="J299" s="30"/>
    </row>
    <row r="300" spans="3:10" x14ac:dyDescent="0.25">
      <c r="C300" s="1"/>
      <c r="D300" s="1"/>
      <c r="E300" s="1"/>
      <c r="F300" s="30"/>
      <c r="G300" s="30"/>
      <c r="H300" s="30"/>
      <c r="I300" s="30"/>
      <c r="J300" s="30"/>
    </row>
    <row r="301" spans="3:10" x14ac:dyDescent="0.25">
      <c r="C301" s="1"/>
      <c r="D301" s="1"/>
      <c r="E301" s="1"/>
      <c r="F301" s="30"/>
      <c r="G301" s="30"/>
      <c r="H301" s="30"/>
      <c r="I301" s="30"/>
      <c r="J301" s="30"/>
    </row>
    <row r="302" spans="3:10" x14ac:dyDescent="0.25">
      <c r="C302" s="1"/>
      <c r="D302" s="1"/>
      <c r="E302" s="1"/>
      <c r="F302" s="30"/>
      <c r="G302" s="30"/>
      <c r="H302" s="30"/>
      <c r="I302" s="30"/>
      <c r="J302" s="30"/>
    </row>
    <row r="303" spans="3:10" x14ac:dyDescent="0.25">
      <c r="C303" s="1"/>
      <c r="D303" s="1"/>
      <c r="E303" s="1"/>
      <c r="F303" s="30"/>
      <c r="G303" s="30"/>
      <c r="H303" s="30"/>
      <c r="I303" s="30"/>
      <c r="J303" s="30"/>
    </row>
    <row r="304" spans="3:10" x14ac:dyDescent="0.25">
      <c r="C304" s="1"/>
      <c r="D304" s="1"/>
      <c r="E304" s="1"/>
      <c r="F304" s="30"/>
      <c r="G304" s="30"/>
      <c r="H304" s="30"/>
      <c r="I304" s="30"/>
      <c r="J304" s="30"/>
    </row>
    <row r="305" spans="3:10" x14ac:dyDescent="0.25">
      <c r="C305" s="1"/>
      <c r="D305" s="1"/>
      <c r="E305" s="1"/>
      <c r="F305" s="30"/>
      <c r="G305" s="30"/>
      <c r="H305" s="30"/>
      <c r="I305" s="30"/>
      <c r="J305" s="30"/>
    </row>
    <row r="306" spans="3:10" x14ac:dyDescent="0.25">
      <c r="C306" s="1"/>
      <c r="D306" s="1"/>
      <c r="E306" s="1"/>
      <c r="F306" s="30"/>
      <c r="G306" s="30"/>
      <c r="H306" s="30"/>
      <c r="I306" s="30"/>
      <c r="J306" s="30"/>
    </row>
    <row r="307" spans="3:10" x14ac:dyDescent="0.25">
      <c r="C307" s="1"/>
      <c r="D307" s="1"/>
      <c r="E307" s="1"/>
      <c r="F307" s="30"/>
      <c r="G307" s="30"/>
      <c r="H307" s="30"/>
      <c r="I307" s="30"/>
      <c r="J307" s="30"/>
    </row>
    <row r="308" spans="3:10" x14ac:dyDescent="0.25">
      <c r="C308" s="1"/>
      <c r="D308" s="1"/>
      <c r="E308" s="1"/>
      <c r="F308" s="30"/>
      <c r="G308" s="30"/>
      <c r="H308" s="30"/>
      <c r="I308" s="30"/>
      <c r="J308" s="30"/>
    </row>
    <row r="309" spans="3:10" x14ac:dyDescent="0.25">
      <c r="C309" s="1"/>
      <c r="D309" s="1"/>
      <c r="E309" s="1"/>
      <c r="F309" s="30"/>
      <c r="G309" s="30"/>
      <c r="H309" s="30"/>
      <c r="I309" s="30"/>
      <c r="J309" s="30"/>
    </row>
    <row r="310" spans="3:10" x14ac:dyDescent="0.25">
      <c r="C310" s="1"/>
      <c r="D310" s="1"/>
      <c r="E310" s="1"/>
      <c r="F310" s="30"/>
      <c r="G310" s="30"/>
      <c r="H310" s="30"/>
      <c r="I310" s="30"/>
      <c r="J310" s="30"/>
    </row>
    <row r="311" spans="3:10" x14ac:dyDescent="0.25">
      <c r="C311" s="1"/>
      <c r="D311" s="1"/>
      <c r="E311" s="1"/>
      <c r="F311" s="30"/>
      <c r="G311" s="30"/>
      <c r="H311" s="30"/>
      <c r="I311" s="30"/>
      <c r="J311" s="30"/>
    </row>
    <row r="312" spans="3:10" x14ac:dyDescent="0.25">
      <c r="C312" s="1"/>
      <c r="D312" s="1"/>
      <c r="E312" s="1"/>
      <c r="F312" s="30"/>
      <c r="G312" s="30"/>
      <c r="H312" s="30"/>
      <c r="I312" s="30"/>
      <c r="J312" s="30"/>
    </row>
    <row r="313" spans="3:10" x14ac:dyDescent="0.25">
      <c r="C313" s="1"/>
      <c r="D313" s="1"/>
      <c r="E313" s="1"/>
      <c r="F313" s="30"/>
      <c r="G313" s="30"/>
      <c r="H313" s="30"/>
      <c r="I313" s="30"/>
      <c r="J313" s="30"/>
    </row>
    <row r="314" spans="3:10" x14ac:dyDescent="0.25">
      <c r="C314" s="1"/>
      <c r="D314" s="1"/>
      <c r="E314" s="1"/>
      <c r="F314" s="30"/>
      <c r="G314" s="30"/>
      <c r="H314" s="30"/>
      <c r="I314" s="30"/>
      <c r="J314" s="30"/>
    </row>
    <row r="315" spans="3:10" x14ac:dyDescent="0.25">
      <c r="C315" s="1"/>
      <c r="D315" s="1"/>
      <c r="E315" s="1"/>
      <c r="F315" s="30"/>
      <c r="G315" s="30"/>
      <c r="H315" s="30"/>
      <c r="I315" s="30"/>
      <c r="J315" s="30"/>
    </row>
    <row r="316" spans="3:10" x14ac:dyDescent="0.25">
      <c r="C316" s="1"/>
      <c r="D316" s="1"/>
      <c r="E316" s="1"/>
      <c r="F316" s="30"/>
      <c r="G316" s="30"/>
      <c r="H316" s="30"/>
      <c r="I316" s="30"/>
      <c r="J316" s="30"/>
    </row>
    <row r="317" spans="3:10" x14ac:dyDescent="0.25">
      <c r="C317" s="1"/>
      <c r="D317" s="1"/>
      <c r="E317" s="1"/>
      <c r="F317" s="30"/>
      <c r="G317" s="30"/>
      <c r="H317" s="30"/>
      <c r="I317" s="30"/>
      <c r="J317" s="30"/>
    </row>
    <row r="318" spans="3:10" x14ac:dyDescent="0.25">
      <c r="C318" s="1"/>
      <c r="D318" s="1"/>
      <c r="E318" s="1"/>
      <c r="F318" s="30"/>
      <c r="G318" s="30"/>
      <c r="H318" s="30"/>
      <c r="I318" s="30"/>
      <c r="J318" s="30"/>
    </row>
    <row r="319" spans="3:10" x14ac:dyDescent="0.25">
      <c r="C319" s="1"/>
      <c r="D319" s="1"/>
      <c r="E319" s="1"/>
      <c r="F319" s="30"/>
      <c r="G319" s="30"/>
      <c r="H319" s="30"/>
      <c r="I319" s="30"/>
      <c r="J319" s="30"/>
    </row>
    <row r="320" spans="3:10" x14ac:dyDescent="0.25">
      <c r="C320" s="1"/>
      <c r="D320" s="1"/>
      <c r="E320" s="1"/>
      <c r="F320" s="30"/>
      <c r="G320" s="30"/>
      <c r="H320" s="30"/>
      <c r="I320" s="30"/>
      <c r="J320" s="30"/>
    </row>
    <row r="321" spans="3:10" x14ac:dyDescent="0.25">
      <c r="C321" s="1"/>
      <c r="D321" s="1"/>
      <c r="E321" s="1"/>
      <c r="F321" s="30"/>
      <c r="G321" s="30"/>
      <c r="H321" s="30"/>
      <c r="I321" s="30"/>
      <c r="J321" s="3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27"/>
  <sheetViews>
    <sheetView zoomScale="90" zoomScaleNormal="90" workbookViewId="0">
      <selection activeCell="L19" sqref="L19:L22"/>
    </sheetView>
  </sheetViews>
  <sheetFormatPr defaultColWidth="8.90625" defaultRowHeight="15" x14ac:dyDescent="0.25"/>
  <cols>
    <col min="1" max="1" width="5.81640625" style="1" customWidth="1"/>
    <col min="2" max="2" width="36.90625" style="1" customWidth="1"/>
    <col min="3" max="3" width="8.90625" style="1"/>
    <col min="4" max="4" width="5.36328125" style="1" customWidth="1"/>
    <col min="5" max="10" width="7.81640625" style="1" customWidth="1"/>
    <col min="11" max="11" width="5.90625" style="1" customWidth="1"/>
    <col min="12" max="12" width="17.54296875" style="1" customWidth="1"/>
    <col min="13" max="13" width="12.36328125" style="1" customWidth="1"/>
    <col min="14" max="14" width="5.6328125" style="1" customWidth="1"/>
    <col min="15" max="15" width="11.453125" style="1" customWidth="1"/>
    <col min="16" max="20" width="12.1796875" style="1" customWidth="1"/>
    <col min="21" max="16384" width="8.90625" style="1"/>
  </cols>
  <sheetData>
    <row r="2" spans="2:20" ht="15.6" x14ac:dyDescent="0.3">
      <c r="P2" s="14"/>
    </row>
    <row r="3" spans="2:20" ht="19.2" x14ac:dyDescent="0.35">
      <c r="B3" s="8" t="s">
        <v>136</v>
      </c>
      <c r="E3" s="14" t="s">
        <v>68</v>
      </c>
      <c r="F3" s="14"/>
      <c r="G3" s="14"/>
      <c r="H3" s="14"/>
      <c r="I3" s="14"/>
      <c r="J3" s="14"/>
      <c r="K3" s="14"/>
      <c r="L3" s="14"/>
      <c r="M3" s="14"/>
      <c r="N3" s="14"/>
      <c r="O3" s="14" t="s">
        <v>69</v>
      </c>
    </row>
    <row r="4" spans="2:20" ht="45.6" x14ac:dyDescent="0.3">
      <c r="B4" s="21" t="s">
        <v>63</v>
      </c>
      <c r="C4" s="1" t="s">
        <v>67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55</v>
      </c>
      <c r="L4" s="23" t="s">
        <v>253</v>
      </c>
      <c r="M4" s="23" t="s">
        <v>64</v>
      </c>
      <c r="O4" s="1" t="s">
        <v>9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55</v>
      </c>
    </row>
    <row r="6" spans="2:20" x14ac:dyDescent="0.25">
      <c r="B6" s="1" t="s">
        <v>59</v>
      </c>
      <c r="C6" s="20">
        <v>1</v>
      </c>
      <c r="E6" s="20">
        <f>$C6</f>
        <v>1</v>
      </c>
      <c r="F6" s="20">
        <f t="shared" ref="F6:J6" si="0">$C6</f>
        <v>1</v>
      </c>
      <c r="G6" s="20">
        <f t="shared" si="0"/>
        <v>1</v>
      </c>
      <c r="H6" s="20">
        <f t="shared" si="0"/>
        <v>1</v>
      </c>
      <c r="I6" s="20">
        <f t="shared" si="0"/>
        <v>1</v>
      </c>
      <c r="J6" s="20">
        <f t="shared" si="0"/>
        <v>1</v>
      </c>
      <c r="L6" s="26">
        <v>1000000</v>
      </c>
      <c r="M6" s="48">
        <v>1</v>
      </c>
      <c r="O6" s="4">
        <f t="shared" ref="O6:T6" si="1">E6*$L6*$M6</f>
        <v>1000000</v>
      </c>
      <c r="P6" s="4">
        <f t="shared" si="1"/>
        <v>1000000</v>
      </c>
      <c r="Q6" s="4">
        <f t="shared" si="1"/>
        <v>1000000</v>
      </c>
      <c r="R6" s="4">
        <f t="shared" si="1"/>
        <v>1000000</v>
      </c>
      <c r="S6" s="4">
        <f t="shared" si="1"/>
        <v>1000000</v>
      </c>
      <c r="T6" s="4">
        <f t="shared" si="1"/>
        <v>1000000</v>
      </c>
    </row>
    <row r="7" spans="2:20" x14ac:dyDescent="0.25">
      <c r="B7" s="1" t="s">
        <v>60</v>
      </c>
      <c r="C7" s="20">
        <v>1</v>
      </c>
      <c r="E7" s="20">
        <f t="shared" ref="E7:J23" si="2">$C7</f>
        <v>1</v>
      </c>
      <c r="F7" s="20">
        <f t="shared" si="2"/>
        <v>1</v>
      </c>
      <c r="G7" s="20">
        <f t="shared" si="2"/>
        <v>1</v>
      </c>
      <c r="H7" s="20">
        <f t="shared" si="2"/>
        <v>1</v>
      </c>
      <c r="I7" s="20">
        <f t="shared" si="2"/>
        <v>1</v>
      </c>
      <c r="J7" s="20">
        <f t="shared" si="2"/>
        <v>1</v>
      </c>
      <c r="L7" s="26">
        <v>1000000</v>
      </c>
      <c r="M7" s="48">
        <v>1</v>
      </c>
      <c r="O7" s="4">
        <v>0</v>
      </c>
      <c r="P7" s="4">
        <f t="shared" ref="P7:T9" si="3">F7*$L7*$M7</f>
        <v>1000000</v>
      </c>
      <c r="Q7" s="4">
        <f t="shared" si="3"/>
        <v>1000000</v>
      </c>
      <c r="R7" s="4">
        <f t="shared" si="3"/>
        <v>1000000</v>
      </c>
      <c r="S7" s="4">
        <f t="shared" si="3"/>
        <v>1000000</v>
      </c>
      <c r="T7" s="4">
        <f t="shared" si="3"/>
        <v>1000000</v>
      </c>
    </row>
    <row r="8" spans="2:20" x14ac:dyDescent="0.25">
      <c r="B8" s="1" t="s">
        <v>61</v>
      </c>
      <c r="C8" s="20">
        <v>1</v>
      </c>
      <c r="E8" s="20">
        <f t="shared" si="2"/>
        <v>1</v>
      </c>
      <c r="F8" s="20">
        <f t="shared" si="2"/>
        <v>1</v>
      </c>
      <c r="G8" s="20">
        <f t="shared" si="2"/>
        <v>1</v>
      </c>
      <c r="H8" s="20">
        <f t="shared" si="2"/>
        <v>1</v>
      </c>
      <c r="I8" s="20">
        <f t="shared" si="2"/>
        <v>1</v>
      </c>
      <c r="J8" s="20">
        <f t="shared" si="2"/>
        <v>1</v>
      </c>
      <c r="L8" s="26">
        <v>1000000</v>
      </c>
      <c r="M8" s="48">
        <v>1</v>
      </c>
      <c r="O8" s="4">
        <f>E8*$L8*$M8</f>
        <v>1000000</v>
      </c>
      <c r="P8" s="4">
        <f t="shared" si="3"/>
        <v>1000000</v>
      </c>
      <c r="Q8" s="4">
        <f t="shared" si="3"/>
        <v>1000000</v>
      </c>
      <c r="R8" s="4">
        <f t="shared" si="3"/>
        <v>1000000</v>
      </c>
      <c r="S8" s="4">
        <f t="shared" si="3"/>
        <v>1000000</v>
      </c>
      <c r="T8" s="4">
        <f t="shared" si="3"/>
        <v>1000000</v>
      </c>
    </row>
    <row r="9" spans="2:20" ht="16.5" customHeight="1" x14ac:dyDescent="0.25">
      <c r="B9" s="1" t="s">
        <v>62</v>
      </c>
      <c r="C9" s="20">
        <v>4</v>
      </c>
      <c r="E9" s="20">
        <f t="shared" si="2"/>
        <v>4</v>
      </c>
      <c r="F9" s="20">
        <f t="shared" si="2"/>
        <v>4</v>
      </c>
      <c r="G9" s="20">
        <f t="shared" si="2"/>
        <v>4</v>
      </c>
      <c r="H9" s="20">
        <f t="shared" si="2"/>
        <v>4</v>
      </c>
      <c r="I9" s="20">
        <f t="shared" si="2"/>
        <v>4</v>
      </c>
      <c r="J9" s="20">
        <f t="shared" si="2"/>
        <v>4</v>
      </c>
      <c r="L9" s="26">
        <v>1000000</v>
      </c>
      <c r="M9" s="48">
        <v>1</v>
      </c>
      <c r="O9" s="4">
        <f>E9*$L9*$M9</f>
        <v>4000000</v>
      </c>
      <c r="P9" s="4">
        <f t="shared" si="3"/>
        <v>4000000</v>
      </c>
      <c r="Q9" s="4">
        <f t="shared" si="3"/>
        <v>4000000</v>
      </c>
      <c r="R9" s="4">
        <f t="shared" si="3"/>
        <v>4000000</v>
      </c>
      <c r="S9" s="4">
        <f t="shared" si="3"/>
        <v>4000000</v>
      </c>
      <c r="T9" s="4">
        <f t="shared" si="3"/>
        <v>4000000</v>
      </c>
    </row>
    <row r="10" spans="2:20" x14ac:dyDescent="0.25">
      <c r="C10" s="20"/>
      <c r="E10" s="20"/>
      <c r="F10" s="20"/>
      <c r="G10" s="20"/>
      <c r="H10" s="20"/>
      <c r="I10" s="20"/>
      <c r="J10" s="20"/>
      <c r="L10" s="106"/>
      <c r="M10" s="106"/>
      <c r="O10" s="4"/>
      <c r="P10" s="4"/>
      <c r="Q10" s="4"/>
      <c r="R10" s="4"/>
      <c r="S10" s="4"/>
      <c r="T10" s="4"/>
    </row>
    <row r="11" spans="2:20" x14ac:dyDescent="0.25">
      <c r="B11" s="1" t="s">
        <v>66</v>
      </c>
      <c r="C11" s="20"/>
      <c r="E11" s="20">
        <f>SUM(E6:E9)</f>
        <v>7</v>
      </c>
      <c r="F11" s="20">
        <f t="shared" ref="F11:J11" si="4">SUM(F6:F9)</f>
        <v>7</v>
      </c>
      <c r="G11" s="20">
        <f t="shared" si="4"/>
        <v>7</v>
      </c>
      <c r="H11" s="20">
        <f t="shared" si="4"/>
        <v>7</v>
      </c>
      <c r="I11" s="20">
        <f t="shared" si="4"/>
        <v>7</v>
      </c>
      <c r="J11" s="20">
        <f t="shared" si="4"/>
        <v>7</v>
      </c>
      <c r="L11" s="18"/>
      <c r="M11" s="18"/>
      <c r="O11" s="4">
        <f>SUM(O6:O9)</f>
        <v>6000000</v>
      </c>
      <c r="P11" s="4">
        <f t="shared" ref="P11:T11" si="5">SUM(P6:P9)</f>
        <v>7000000</v>
      </c>
      <c r="Q11" s="4">
        <f t="shared" si="5"/>
        <v>7000000</v>
      </c>
      <c r="R11" s="4">
        <f t="shared" si="5"/>
        <v>7000000</v>
      </c>
      <c r="S11" s="4">
        <f t="shared" si="5"/>
        <v>7000000</v>
      </c>
      <c r="T11" s="4">
        <f t="shared" si="5"/>
        <v>7000000</v>
      </c>
    </row>
    <row r="12" spans="2:20" x14ac:dyDescent="0.25">
      <c r="C12" s="20"/>
      <c r="E12" s="20"/>
      <c r="F12" s="20"/>
      <c r="G12" s="20"/>
      <c r="H12" s="20"/>
      <c r="I12" s="20"/>
      <c r="J12" s="20"/>
      <c r="L12" s="18"/>
      <c r="M12" s="18"/>
      <c r="O12" s="25"/>
      <c r="P12" s="4"/>
      <c r="Q12" s="4"/>
      <c r="R12" s="4"/>
      <c r="S12" s="4"/>
      <c r="T12" s="4"/>
    </row>
    <row r="13" spans="2:20" x14ac:dyDescent="0.25">
      <c r="C13" s="20"/>
      <c r="E13" s="20"/>
      <c r="F13" s="20"/>
      <c r="G13" s="20"/>
      <c r="H13" s="20"/>
      <c r="I13" s="20"/>
      <c r="J13" s="20"/>
      <c r="L13" s="18"/>
      <c r="M13" s="18"/>
      <c r="O13" s="4"/>
      <c r="P13" s="4"/>
      <c r="Q13" s="4"/>
      <c r="R13" s="4"/>
      <c r="S13" s="4"/>
      <c r="T13" s="4"/>
    </row>
    <row r="14" spans="2:20" ht="15.6" x14ac:dyDescent="0.3">
      <c r="B14" s="21" t="s">
        <v>238</v>
      </c>
      <c r="C14" s="20"/>
      <c r="E14" s="20"/>
      <c r="F14" s="20"/>
      <c r="G14" s="20"/>
      <c r="H14" s="20"/>
      <c r="I14" s="20"/>
      <c r="J14" s="20"/>
      <c r="L14" s="18"/>
      <c r="M14" s="18"/>
      <c r="O14" s="4"/>
      <c r="P14" s="4"/>
      <c r="Q14" s="4"/>
      <c r="R14" s="4"/>
      <c r="S14" s="4"/>
      <c r="T14" s="4"/>
    </row>
    <row r="15" spans="2:20" x14ac:dyDescent="0.25">
      <c r="C15" s="20"/>
      <c r="E15" s="20"/>
      <c r="F15" s="20"/>
      <c r="G15" s="20"/>
      <c r="H15" s="20"/>
      <c r="I15" s="20"/>
      <c r="J15" s="20"/>
      <c r="L15" s="18"/>
      <c r="M15" s="18"/>
      <c r="O15" s="4"/>
      <c r="P15" s="4"/>
      <c r="Q15" s="4"/>
      <c r="R15" s="4"/>
      <c r="S15" s="4"/>
      <c r="T15" s="4"/>
    </row>
    <row r="16" spans="2:20" x14ac:dyDescent="0.25">
      <c r="B16" s="1" t="s">
        <v>59</v>
      </c>
      <c r="C16" s="20">
        <v>1</v>
      </c>
      <c r="E16" s="20">
        <f t="shared" si="2"/>
        <v>1</v>
      </c>
      <c r="F16" s="20">
        <f t="shared" si="2"/>
        <v>1</v>
      </c>
      <c r="G16" s="20">
        <f t="shared" si="2"/>
        <v>1</v>
      </c>
      <c r="H16" s="20">
        <f t="shared" si="2"/>
        <v>1</v>
      </c>
      <c r="I16" s="20">
        <f t="shared" si="2"/>
        <v>1</v>
      </c>
      <c r="J16" s="20">
        <f t="shared" si="2"/>
        <v>1</v>
      </c>
      <c r="L16" s="17">
        <f>L6</f>
        <v>1000000</v>
      </c>
      <c r="M16" s="49">
        <f>M6</f>
        <v>1</v>
      </c>
      <c r="O16" s="125">
        <f t="shared" ref="O16:T23" si="6">E16*$L16*$M16</f>
        <v>1000000</v>
      </c>
      <c r="P16" s="4">
        <f t="shared" si="6"/>
        <v>1000000</v>
      </c>
      <c r="Q16" s="4">
        <f t="shared" si="6"/>
        <v>1000000</v>
      </c>
      <c r="R16" s="4">
        <f t="shared" si="6"/>
        <v>1000000</v>
      </c>
      <c r="S16" s="4">
        <f t="shared" si="6"/>
        <v>1000000</v>
      </c>
      <c r="T16" s="4">
        <f t="shared" si="6"/>
        <v>1000000</v>
      </c>
    </row>
    <row r="17" spans="2:20" x14ac:dyDescent="0.25">
      <c r="B17" s="1" t="s">
        <v>60</v>
      </c>
      <c r="C17" s="20">
        <v>1</v>
      </c>
      <c r="E17" s="20">
        <f t="shared" si="2"/>
        <v>1</v>
      </c>
      <c r="F17" s="20">
        <f t="shared" si="2"/>
        <v>1</v>
      </c>
      <c r="G17" s="20">
        <f t="shared" si="2"/>
        <v>1</v>
      </c>
      <c r="H17" s="20">
        <f t="shared" si="2"/>
        <v>1</v>
      </c>
      <c r="I17" s="20">
        <f t="shared" si="2"/>
        <v>1</v>
      </c>
      <c r="J17" s="20">
        <f t="shared" si="2"/>
        <v>1</v>
      </c>
      <c r="L17" s="17">
        <f t="shared" ref="L17:M18" si="7">L7</f>
        <v>1000000</v>
      </c>
      <c r="M17" s="49">
        <f t="shared" si="7"/>
        <v>1</v>
      </c>
      <c r="O17" s="4">
        <f t="shared" si="6"/>
        <v>1000000</v>
      </c>
      <c r="P17" s="4">
        <f t="shared" si="6"/>
        <v>1000000</v>
      </c>
      <c r="Q17" s="4">
        <f t="shared" si="6"/>
        <v>1000000</v>
      </c>
      <c r="R17" s="4">
        <f t="shared" si="6"/>
        <v>1000000</v>
      </c>
      <c r="S17" s="4">
        <f t="shared" si="6"/>
        <v>1000000</v>
      </c>
      <c r="T17" s="4">
        <f t="shared" si="6"/>
        <v>1000000</v>
      </c>
    </row>
    <row r="18" spans="2:20" x14ac:dyDescent="0.25">
      <c r="B18" s="1" t="s">
        <v>61</v>
      </c>
      <c r="C18" s="20">
        <v>1</v>
      </c>
      <c r="E18" s="20">
        <f t="shared" si="2"/>
        <v>1</v>
      </c>
      <c r="F18" s="20">
        <f t="shared" si="2"/>
        <v>1</v>
      </c>
      <c r="G18" s="20">
        <f t="shared" si="2"/>
        <v>1</v>
      </c>
      <c r="H18" s="20">
        <f t="shared" si="2"/>
        <v>1</v>
      </c>
      <c r="I18" s="20">
        <f t="shared" si="2"/>
        <v>1</v>
      </c>
      <c r="J18" s="20">
        <f t="shared" si="2"/>
        <v>1</v>
      </c>
      <c r="L18" s="17">
        <f t="shared" si="7"/>
        <v>1000000</v>
      </c>
      <c r="M18" s="49">
        <f t="shared" si="7"/>
        <v>1</v>
      </c>
      <c r="O18" s="4">
        <f t="shared" si="6"/>
        <v>1000000</v>
      </c>
      <c r="P18" s="4">
        <f t="shared" si="6"/>
        <v>1000000</v>
      </c>
      <c r="Q18" s="4">
        <f t="shared" si="6"/>
        <v>1000000</v>
      </c>
      <c r="R18" s="4">
        <f t="shared" si="6"/>
        <v>1000000</v>
      </c>
      <c r="S18" s="4">
        <f t="shared" si="6"/>
        <v>1000000</v>
      </c>
      <c r="T18" s="4">
        <f t="shared" si="6"/>
        <v>1000000</v>
      </c>
    </row>
    <row r="19" spans="2:20" x14ac:dyDescent="0.25">
      <c r="B19" s="1" t="s">
        <v>234</v>
      </c>
      <c r="C19" s="20">
        <v>1</v>
      </c>
      <c r="E19" s="22">
        <v>0</v>
      </c>
      <c r="F19" s="129">
        <v>0</v>
      </c>
      <c r="G19" s="129">
        <f t="shared" si="2"/>
        <v>1</v>
      </c>
      <c r="H19" s="129">
        <f t="shared" si="2"/>
        <v>1</v>
      </c>
      <c r="I19" s="129">
        <f t="shared" si="2"/>
        <v>1</v>
      </c>
      <c r="J19" s="129">
        <f t="shared" si="2"/>
        <v>1</v>
      </c>
      <c r="L19" s="26">
        <v>1000000</v>
      </c>
      <c r="M19" s="27">
        <v>1</v>
      </c>
      <c r="O19" s="4">
        <f t="shared" si="6"/>
        <v>0</v>
      </c>
      <c r="P19" s="4">
        <f t="shared" si="6"/>
        <v>0</v>
      </c>
      <c r="Q19" s="4">
        <f t="shared" si="6"/>
        <v>1000000</v>
      </c>
      <c r="R19" s="4">
        <f t="shared" si="6"/>
        <v>1000000</v>
      </c>
      <c r="S19" s="4">
        <f t="shared" si="6"/>
        <v>1000000</v>
      </c>
      <c r="T19" s="4">
        <f t="shared" si="6"/>
        <v>1000000</v>
      </c>
    </row>
    <row r="20" spans="2:20" x14ac:dyDescent="0.25">
      <c r="B20" s="1" t="s">
        <v>231</v>
      </c>
      <c r="C20" s="20">
        <v>1</v>
      </c>
      <c r="E20" s="22">
        <v>0</v>
      </c>
      <c r="F20" s="129">
        <v>0</v>
      </c>
      <c r="G20" s="129">
        <f t="shared" si="2"/>
        <v>1</v>
      </c>
      <c r="H20" s="129">
        <f t="shared" si="2"/>
        <v>1</v>
      </c>
      <c r="I20" s="129">
        <f t="shared" si="2"/>
        <v>1</v>
      </c>
      <c r="J20" s="129">
        <f t="shared" si="2"/>
        <v>1</v>
      </c>
      <c r="L20" s="26">
        <v>1000000</v>
      </c>
      <c r="M20" s="27">
        <v>1</v>
      </c>
      <c r="O20" s="4">
        <f t="shared" si="6"/>
        <v>0</v>
      </c>
      <c r="P20" s="4">
        <f t="shared" si="6"/>
        <v>0</v>
      </c>
      <c r="Q20" s="4">
        <f t="shared" si="6"/>
        <v>1000000</v>
      </c>
      <c r="R20" s="4">
        <f t="shared" si="6"/>
        <v>1000000</v>
      </c>
      <c r="S20" s="4">
        <f t="shared" si="6"/>
        <v>1000000</v>
      </c>
      <c r="T20" s="4">
        <f t="shared" si="6"/>
        <v>1000000</v>
      </c>
    </row>
    <row r="21" spans="2:20" x14ac:dyDescent="0.25">
      <c r="B21" s="1" t="s">
        <v>233</v>
      </c>
      <c r="C21" s="20">
        <v>1</v>
      </c>
      <c r="E21" s="22">
        <v>0</v>
      </c>
      <c r="F21" s="129">
        <v>0</v>
      </c>
      <c r="G21" s="129">
        <v>0</v>
      </c>
      <c r="H21" s="129">
        <v>0</v>
      </c>
      <c r="I21" s="129">
        <f t="shared" si="2"/>
        <v>1</v>
      </c>
      <c r="J21" s="129">
        <f t="shared" si="2"/>
        <v>1</v>
      </c>
      <c r="L21" s="26">
        <v>1000000</v>
      </c>
      <c r="M21" s="27">
        <v>1</v>
      </c>
      <c r="O21" s="4">
        <f t="shared" si="6"/>
        <v>0</v>
      </c>
      <c r="P21" s="4">
        <f t="shared" si="6"/>
        <v>0</v>
      </c>
      <c r="Q21" s="4">
        <f t="shared" si="6"/>
        <v>0</v>
      </c>
      <c r="R21" s="4">
        <f t="shared" si="6"/>
        <v>0</v>
      </c>
      <c r="S21" s="4">
        <f t="shared" si="6"/>
        <v>1000000</v>
      </c>
      <c r="T21" s="4">
        <f t="shared" si="6"/>
        <v>1000000</v>
      </c>
    </row>
    <row r="22" spans="2:20" x14ac:dyDescent="0.25">
      <c r="B22" s="1" t="s">
        <v>232</v>
      </c>
      <c r="C22" s="20">
        <v>1</v>
      </c>
      <c r="E22" s="22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f t="shared" si="2"/>
        <v>1</v>
      </c>
      <c r="L22" s="26">
        <v>1000000</v>
      </c>
      <c r="M22" s="27">
        <v>1</v>
      </c>
      <c r="O22" s="4">
        <f t="shared" si="6"/>
        <v>0</v>
      </c>
      <c r="P22" s="4">
        <f t="shared" si="6"/>
        <v>0</v>
      </c>
      <c r="Q22" s="4">
        <f t="shared" si="6"/>
        <v>0</v>
      </c>
      <c r="R22" s="4">
        <f t="shared" si="6"/>
        <v>0</v>
      </c>
      <c r="S22" s="4">
        <f t="shared" si="6"/>
        <v>0</v>
      </c>
      <c r="T22" s="4">
        <f t="shared" si="6"/>
        <v>1000000</v>
      </c>
    </row>
    <row r="23" spans="2:20" x14ac:dyDescent="0.25">
      <c r="B23" s="1" t="s">
        <v>62</v>
      </c>
      <c r="C23" s="20">
        <v>4</v>
      </c>
      <c r="E23" s="20">
        <f t="shared" si="2"/>
        <v>4</v>
      </c>
      <c r="F23" s="20">
        <f t="shared" si="2"/>
        <v>4</v>
      </c>
      <c r="G23" s="20">
        <f t="shared" si="2"/>
        <v>4</v>
      </c>
      <c r="H23" s="20">
        <f t="shared" si="2"/>
        <v>4</v>
      </c>
      <c r="I23" s="20">
        <f t="shared" si="2"/>
        <v>4</v>
      </c>
      <c r="J23" s="20">
        <f t="shared" si="2"/>
        <v>4</v>
      </c>
      <c r="L23" s="17">
        <f>L9</f>
        <v>1000000</v>
      </c>
      <c r="M23" s="49">
        <f>M9</f>
        <v>1</v>
      </c>
      <c r="O23" s="4">
        <f t="shared" si="6"/>
        <v>4000000</v>
      </c>
      <c r="P23" s="4">
        <f t="shared" si="6"/>
        <v>4000000</v>
      </c>
      <c r="Q23" s="4">
        <f t="shared" si="6"/>
        <v>4000000</v>
      </c>
      <c r="R23" s="4">
        <f t="shared" si="6"/>
        <v>4000000</v>
      </c>
      <c r="S23" s="4">
        <f t="shared" si="6"/>
        <v>4000000</v>
      </c>
      <c r="T23" s="4">
        <f t="shared" si="6"/>
        <v>4000000</v>
      </c>
    </row>
    <row r="24" spans="2:20" x14ac:dyDescent="0.25">
      <c r="C24" s="20"/>
      <c r="E24" s="20"/>
      <c r="F24" s="20"/>
      <c r="G24" s="20"/>
      <c r="H24" s="20"/>
      <c r="I24" s="20"/>
      <c r="J24" s="20"/>
      <c r="L24" s="18"/>
      <c r="M24" s="18"/>
      <c r="O24" s="4"/>
      <c r="P24" s="4"/>
      <c r="Q24" s="4"/>
      <c r="R24" s="4"/>
      <c r="S24" s="4"/>
      <c r="T24" s="4"/>
    </row>
    <row r="25" spans="2:20" x14ac:dyDescent="0.25">
      <c r="B25" s="1" t="s">
        <v>65</v>
      </c>
      <c r="C25" s="20"/>
      <c r="E25" s="20">
        <f>SUM(E16:E23)</f>
        <v>7</v>
      </c>
      <c r="F25" s="20">
        <f t="shared" ref="F25:J25" si="8">SUM(F16:F23)</f>
        <v>7</v>
      </c>
      <c r="G25" s="20">
        <f t="shared" si="8"/>
        <v>9</v>
      </c>
      <c r="H25" s="20">
        <f t="shared" si="8"/>
        <v>9</v>
      </c>
      <c r="I25" s="20">
        <f t="shared" si="8"/>
        <v>10</v>
      </c>
      <c r="J25" s="20">
        <f t="shared" si="8"/>
        <v>11</v>
      </c>
      <c r="L25" s="18"/>
      <c r="M25" s="18"/>
      <c r="O25" s="4">
        <f>SUM(O16:O23)</f>
        <v>7000000</v>
      </c>
      <c r="P25" s="4">
        <f t="shared" ref="P25:T25" si="9">SUM(P16:P23)</f>
        <v>7000000</v>
      </c>
      <c r="Q25" s="4">
        <f t="shared" si="9"/>
        <v>9000000</v>
      </c>
      <c r="R25" s="4">
        <f t="shared" si="9"/>
        <v>9000000</v>
      </c>
      <c r="S25" s="4">
        <f t="shared" si="9"/>
        <v>10000000</v>
      </c>
      <c r="T25" s="4">
        <f t="shared" si="9"/>
        <v>11000000</v>
      </c>
    </row>
    <row r="26" spans="2:20" x14ac:dyDescent="0.25">
      <c r="C26" s="20"/>
      <c r="E26" s="20"/>
      <c r="F26" s="20"/>
      <c r="G26" s="20"/>
      <c r="H26" s="20"/>
      <c r="I26" s="20"/>
      <c r="J26" s="20"/>
      <c r="L26" s="18"/>
      <c r="M26" s="18"/>
      <c r="O26" s="4"/>
      <c r="P26" s="4"/>
      <c r="Q26" s="4"/>
      <c r="R26" s="4"/>
      <c r="S26" s="4"/>
      <c r="T26" s="4"/>
    </row>
    <row r="27" spans="2:20" x14ac:dyDescent="0.25">
      <c r="C27" s="20"/>
      <c r="E27" s="20"/>
      <c r="F27" s="20"/>
      <c r="G27" s="20"/>
      <c r="H27" s="20"/>
      <c r="I27" s="20"/>
      <c r="J27" s="20"/>
      <c r="L27" s="18"/>
      <c r="M27" s="18"/>
      <c r="O27" s="4"/>
      <c r="P27" s="4"/>
      <c r="Q27" s="4"/>
      <c r="R27" s="4"/>
      <c r="S27" s="4"/>
      <c r="T27" s="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232"/>
  <sheetViews>
    <sheetView zoomScale="90" zoomScaleNormal="90" workbookViewId="0">
      <selection activeCell="C177" sqref="C177"/>
    </sheetView>
  </sheetViews>
  <sheetFormatPr defaultColWidth="8.90625" defaultRowHeight="15.6" outlineLevelCol="1" x14ac:dyDescent="0.3"/>
  <cols>
    <col min="1" max="1" width="8.90625" style="14"/>
    <col min="2" max="2" width="31" style="1" customWidth="1"/>
    <col min="3" max="11" width="14.6328125" style="1" customWidth="1"/>
    <col min="12" max="12" width="11.08984375" style="1" customWidth="1"/>
    <col min="13" max="18" width="11.08984375" style="1" hidden="1" customWidth="1" outlineLevel="1"/>
    <col min="19" max="19" width="11.81640625" style="1" customWidth="1" collapsed="1"/>
    <col min="20" max="16384" width="8.90625" style="1"/>
  </cols>
  <sheetData>
    <row r="2" spans="1:19" ht="19.2" x14ac:dyDescent="0.35">
      <c r="B2" s="8" t="s">
        <v>137</v>
      </c>
    </row>
    <row r="4" spans="1:19" x14ac:dyDescent="0.3">
      <c r="C4" s="1" t="s">
        <v>21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55</v>
      </c>
    </row>
    <row r="5" spans="1:19" x14ac:dyDescent="0.3">
      <c r="B5" s="9" t="s">
        <v>138</v>
      </c>
    </row>
    <row r="6" spans="1:19" x14ac:dyDescent="0.3">
      <c r="B6" s="1" t="s">
        <v>99</v>
      </c>
      <c r="C6" s="4">
        <f>S18</f>
        <v>0</v>
      </c>
      <c r="D6" s="4">
        <f>S32</f>
        <v>-300000</v>
      </c>
      <c r="E6" s="4">
        <f>S46</f>
        <v>570000</v>
      </c>
      <c r="F6" s="4">
        <f>S60</f>
        <v>640000</v>
      </c>
      <c r="G6" s="4">
        <f>S74</f>
        <v>210000</v>
      </c>
      <c r="H6" s="4">
        <f>S88</f>
        <v>150000</v>
      </c>
      <c r="I6" s="4">
        <f>S102</f>
        <v>-100000</v>
      </c>
      <c r="J6" s="4">
        <f>S116</f>
        <v>50000</v>
      </c>
      <c r="K6" s="4"/>
      <c r="L6" s="4"/>
    </row>
    <row r="7" spans="1:19" x14ac:dyDescent="0.3">
      <c r="B7" s="1" t="s">
        <v>102</v>
      </c>
      <c r="C7" s="4">
        <f>S127</f>
        <v>10000000</v>
      </c>
      <c r="D7" s="4">
        <f>S142</f>
        <v>20000000</v>
      </c>
      <c r="E7" s="4">
        <f>S157</f>
        <v>20000000</v>
      </c>
      <c r="F7" s="4">
        <f>S172</f>
        <v>40000000</v>
      </c>
      <c r="G7" s="4">
        <f>S187</f>
        <v>65000000</v>
      </c>
      <c r="H7" s="4">
        <f>S202</f>
        <v>105000000</v>
      </c>
      <c r="I7" s="4">
        <f>S217</f>
        <v>105000000</v>
      </c>
      <c r="J7" s="4">
        <f>S232</f>
        <v>105000000</v>
      </c>
      <c r="K7" s="4"/>
      <c r="L7" s="4"/>
    </row>
    <row r="8" spans="1:19" x14ac:dyDescent="0.3">
      <c r="C8" s="4"/>
      <c r="D8" s="4"/>
    </row>
    <row r="9" spans="1:19" x14ac:dyDescent="0.3">
      <c r="C9" s="4"/>
      <c r="D9" s="4"/>
    </row>
    <row r="10" spans="1:19" x14ac:dyDescent="0.3">
      <c r="C10" s="4"/>
      <c r="D10" s="4"/>
    </row>
    <row r="11" spans="1:19" x14ac:dyDescent="0.3">
      <c r="B11" s="21" t="s">
        <v>121</v>
      </c>
      <c r="C11" s="47"/>
      <c r="D11" s="4"/>
    </row>
    <row r="12" spans="1:19" ht="31.2" x14ac:dyDescent="0.3">
      <c r="C12" s="36" t="s">
        <v>108</v>
      </c>
      <c r="D12" s="36" t="s">
        <v>109</v>
      </c>
      <c r="E12" s="37" t="s">
        <v>263</v>
      </c>
      <c r="F12" s="37" t="s">
        <v>263</v>
      </c>
      <c r="G12" s="37" t="s">
        <v>110</v>
      </c>
      <c r="H12" s="37" t="s">
        <v>263</v>
      </c>
      <c r="I12" s="37" t="s">
        <v>263</v>
      </c>
      <c r="J12" s="37" t="s">
        <v>111</v>
      </c>
      <c r="K12" s="37" t="s">
        <v>112</v>
      </c>
      <c r="L12" s="37" t="s">
        <v>112</v>
      </c>
      <c r="M12" s="38" t="s">
        <v>112</v>
      </c>
      <c r="N12" s="38" t="s">
        <v>112</v>
      </c>
      <c r="O12" s="38" t="s">
        <v>112</v>
      </c>
      <c r="P12" s="38" t="s">
        <v>112</v>
      </c>
      <c r="Q12" s="38" t="s">
        <v>112</v>
      </c>
      <c r="R12" s="38" t="s">
        <v>112</v>
      </c>
      <c r="S12" s="1" t="s">
        <v>113</v>
      </c>
    </row>
    <row r="13" spans="1:19" x14ac:dyDescent="0.3">
      <c r="C13" s="47" t="s">
        <v>150</v>
      </c>
    </row>
    <row r="14" spans="1:19" x14ac:dyDescent="0.3">
      <c r="B14" s="1" t="s">
        <v>117</v>
      </c>
      <c r="C14" s="99">
        <v>10</v>
      </c>
      <c r="D14" s="3">
        <v>10</v>
      </c>
      <c r="E14" s="3">
        <v>0</v>
      </c>
      <c r="F14" s="3">
        <v>0</v>
      </c>
      <c r="G14" s="3">
        <v>10</v>
      </c>
      <c r="H14" s="3">
        <v>10</v>
      </c>
      <c r="I14" s="3">
        <v>10</v>
      </c>
      <c r="J14" s="3">
        <v>10</v>
      </c>
      <c r="K14" s="98"/>
      <c r="L14" s="98"/>
      <c r="M14" s="3"/>
      <c r="N14" s="3"/>
      <c r="O14" s="3"/>
      <c r="P14" s="3"/>
      <c r="Q14" s="3"/>
      <c r="R14" s="3"/>
    </row>
    <row r="15" spans="1:19" x14ac:dyDescent="0.3">
      <c r="S15" s="28"/>
    </row>
    <row r="16" spans="1:19" x14ac:dyDescent="0.3">
      <c r="A16" s="14" t="s">
        <v>103</v>
      </c>
      <c r="B16" s="1" t="s">
        <v>119</v>
      </c>
      <c r="C16" s="4">
        <v>500000</v>
      </c>
      <c r="D16" s="4">
        <v>500000</v>
      </c>
      <c r="E16" s="4">
        <v>500000</v>
      </c>
      <c r="F16" s="4">
        <v>500000</v>
      </c>
      <c r="G16" s="4">
        <v>500000</v>
      </c>
      <c r="H16" s="4">
        <v>500000</v>
      </c>
      <c r="I16" s="4">
        <v>500000</v>
      </c>
      <c r="J16" s="4">
        <v>500000</v>
      </c>
      <c r="K16" s="4"/>
      <c r="L16" s="4"/>
      <c r="S16" s="4">
        <f t="shared" ref="S16:S18" si="0">SUM(C16:R16)</f>
        <v>4000000</v>
      </c>
    </row>
    <row r="17" spans="1:20" x14ac:dyDescent="0.3">
      <c r="B17" s="1" t="s">
        <v>120</v>
      </c>
      <c r="C17" s="4">
        <v>500000</v>
      </c>
      <c r="D17" s="4">
        <v>500000</v>
      </c>
      <c r="E17" s="4">
        <v>500000</v>
      </c>
      <c r="F17" s="4">
        <v>500000</v>
      </c>
      <c r="G17" s="4">
        <v>500000</v>
      </c>
      <c r="H17" s="4">
        <v>500000</v>
      </c>
      <c r="I17" s="4">
        <v>500000</v>
      </c>
      <c r="J17" s="4">
        <v>500000</v>
      </c>
      <c r="S17" s="4">
        <f t="shared" si="0"/>
        <v>4000000</v>
      </c>
    </row>
    <row r="18" spans="1:20" x14ac:dyDescent="0.3">
      <c r="B18" s="14" t="s">
        <v>116</v>
      </c>
      <c r="C18" s="4">
        <f>C16-C17</f>
        <v>0</v>
      </c>
      <c r="D18" s="4">
        <f t="shared" ref="D18:R18" si="1">D16-D17</f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  <c r="H18" s="4">
        <f t="shared" si="1"/>
        <v>0</v>
      </c>
      <c r="I18" s="4">
        <f t="shared" si="1"/>
        <v>0</v>
      </c>
      <c r="J18" s="4">
        <f t="shared" si="1"/>
        <v>0</v>
      </c>
      <c r="K18" s="4">
        <f t="shared" si="1"/>
        <v>0</v>
      </c>
      <c r="L18" s="4">
        <f t="shared" si="1"/>
        <v>0</v>
      </c>
      <c r="M18" s="4">
        <f t="shared" si="1"/>
        <v>0</v>
      </c>
      <c r="N18" s="4">
        <f t="shared" si="1"/>
        <v>0</v>
      </c>
      <c r="O18" s="4">
        <f t="shared" si="1"/>
        <v>0</v>
      </c>
      <c r="P18" s="4">
        <f t="shared" si="1"/>
        <v>0</v>
      </c>
      <c r="Q18" s="4">
        <f t="shared" si="1"/>
        <v>0</v>
      </c>
      <c r="R18" s="4">
        <f t="shared" si="1"/>
        <v>0</v>
      </c>
      <c r="S18" s="4">
        <f t="shared" si="0"/>
        <v>0</v>
      </c>
    </row>
    <row r="19" spans="1:20" x14ac:dyDescent="0.3">
      <c r="C19" s="4"/>
      <c r="D19" s="4"/>
      <c r="E19" s="4"/>
      <c r="F19" s="4"/>
      <c r="G19" s="4"/>
      <c r="H19" s="4"/>
      <c r="I19" s="4"/>
      <c r="J19" s="4"/>
    </row>
    <row r="20" spans="1:20" x14ac:dyDescent="0.3">
      <c r="A20" s="14" t="s">
        <v>100</v>
      </c>
      <c r="B20" s="9" t="s">
        <v>104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>
        <f>SUM(C20:R20)</f>
        <v>0</v>
      </c>
      <c r="T20" s="4"/>
    </row>
    <row r="21" spans="1:20" x14ac:dyDescent="0.3">
      <c r="B21" s="1" t="s">
        <v>105</v>
      </c>
      <c r="C21" s="4">
        <f t="shared" ref="C21:J21" si="2">C16</f>
        <v>500000</v>
      </c>
      <c r="D21" s="4">
        <f t="shared" si="2"/>
        <v>500000</v>
      </c>
      <c r="E21" s="4">
        <f t="shared" si="2"/>
        <v>500000</v>
      </c>
      <c r="F21" s="4">
        <f t="shared" si="2"/>
        <v>500000</v>
      </c>
      <c r="G21" s="4">
        <f t="shared" si="2"/>
        <v>500000</v>
      </c>
      <c r="H21" s="4">
        <f t="shared" si="2"/>
        <v>500000</v>
      </c>
      <c r="I21" s="4">
        <f t="shared" si="2"/>
        <v>500000</v>
      </c>
      <c r="J21" s="4">
        <f t="shared" si="2"/>
        <v>500000</v>
      </c>
      <c r="K21" s="4">
        <f t="shared" ref="K21:R21" si="3">K16</f>
        <v>0</v>
      </c>
      <c r="L21" s="4">
        <f t="shared" si="3"/>
        <v>0</v>
      </c>
      <c r="M21" s="4">
        <f t="shared" si="3"/>
        <v>0</v>
      </c>
      <c r="N21" s="4">
        <f t="shared" si="3"/>
        <v>0</v>
      </c>
      <c r="O21" s="4">
        <f t="shared" si="3"/>
        <v>0</v>
      </c>
      <c r="P21" s="4">
        <f t="shared" si="3"/>
        <v>0</v>
      </c>
      <c r="Q21" s="4">
        <f t="shared" si="3"/>
        <v>0</v>
      </c>
      <c r="R21" s="4">
        <f t="shared" si="3"/>
        <v>0</v>
      </c>
      <c r="S21" s="4">
        <f t="shared" ref="S21:S24" si="4">SUM(C21:R21)</f>
        <v>4000000</v>
      </c>
      <c r="T21" s="4"/>
    </row>
    <row r="22" spans="1:20" x14ac:dyDescent="0.3">
      <c r="B22" s="1" t="s">
        <v>107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4"/>
        <v>0</v>
      </c>
      <c r="T22" s="4"/>
    </row>
    <row r="23" spans="1:20" x14ac:dyDescent="0.3">
      <c r="B23" s="1" t="s">
        <v>106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4"/>
        <v>0</v>
      </c>
      <c r="T23" s="4"/>
    </row>
    <row r="24" spans="1:20" x14ac:dyDescent="0.3">
      <c r="B24" s="1" t="s">
        <v>115</v>
      </c>
      <c r="C24" s="4">
        <f>SUM(C21:C23)</f>
        <v>500000</v>
      </c>
      <c r="D24" s="4">
        <f t="shared" ref="D24:R24" si="5">SUM(D21:D23)</f>
        <v>500000</v>
      </c>
      <c r="E24" s="4">
        <f t="shared" si="5"/>
        <v>500000</v>
      </c>
      <c r="F24" s="4">
        <f t="shared" si="5"/>
        <v>500000</v>
      </c>
      <c r="G24" s="4">
        <f t="shared" si="5"/>
        <v>500000</v>
      </c>
      <c r="H24" s="4">
        <f t="shared" si="5"/>
        <v>500000</v>
      </c>
      <c r="I24" s="4">
        <f t="shared" si="5"/>
        <v>500000</v>
      </c>
      <c r="J24" s="4">
        <f t="shared" si="5"/>
        <v>500000</v>
      </c>
      <c r="K24" s="4">
        <f t="shared" si="5"/>
        <v>0</v>
      </c>
      <c r="L24" s="4">
        <f t="shared" si="5"/>
        <v>0</v>
      </c>
      <c r="M24" s="4">
        <f t="shared" si="5"/>
        <v>0</v>
      </c>
      <c r="N24" s="4">
        <f t="shared" si="5"/>
        <v>0</v>
      </c>
      <c r="O24" s="4">
        <f t="shared" si="5"/>
        <v>0</v>
      </c>
      <c r="P24" s="4">
        <f t="shared" si="5"/>
        <v>0</v>
      </c>
      <c r="Q24" s="4">
        <f t="shared" si="5"/>
        <v>0</v>
      </c>
      <c r="R24" s="4">
        <f t="shared" si="5"/>
        <v>0</v>
      </c>
      <c r="S24" s="4">
        <f t="shared" si="4"/>
        <v>4000000</v>
      </c>
      <c r="T24" s="4"/>
    </row>
    <row r="25" spans="1:20" x14ac:dyDescent="0.3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B26" s="9" t="s">
        <v>114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B27" s="1" t="s">
        <v>105</v>
      </c>
      <c r="C27" s="4">
        <f>C17</f>
        <v>500000</v>
      </c>
      <c r="D27" s="4">
        <f t="shared" ref="D27:R27" si="6">D17</f>
        <v>500000</v>
      </c>
      <c r="E27" s="4">
        <f t="shared" si="6"/>
        <v>500000</v>
      </c>
      <c r="F27" s="4">
        <f t="shared" si="6"/>
        <v>500000</v>
      </c>
      <c r="G27" s="4">
        <f t="shared" si="6"/>
        <v>500000</v>
      </c>
      <c r="H27" s="4">
        <f>H17</f>
        <v>500000</v>
      </c>
      <c r="I27" s="4">
        <f t="shared" si="6"/>
        <v>500000</v>
      </c>
      <c r="J27" s="4">
        <f t="shared" si="6"/>
        <v>500000</v>
      </c>
      <c r="K27" s="4">
        <f>K17</f>
        <v>0</v>
      </c>
      <c r="L27" s="4">
        <f t="shared" si="6"/>
        <v>0</v>
      </c>
      <c r="M27" s="4">
        <f t="shared" si="6"/>
        <v>0</v>
      </c>
      <c r="N27" s="4">
        <f t="shared" si="6"/>
        <v>0</v>
      </c>
      <c r="O27" s="4">
        <f t="shared" si="6"/>
        <v>0</v>
      </c>
      <c r="P27" s="4">
        <f>P17</f>
        <v>0</v>
      </c>
      <c r="Q27" s="4">
        <f t="shared" si="6"/>
        <v>0</v>
      </c>
      <c r="R27" s="4">
        <f t="shared" si="6"/>
        <v>0</v>
      </c>
      <c r="S27" s="4">
        <f t="shared" ref="S27:S32" si="7">SUM(C27:R27)</f>
        <v>4000000</v>
      </c>
      <c r="T27" s="4"/>
    </row>
    <row r="28" spans="1:20" x14ac:dyDescent="0.3">
      <c r="B28" s="1" t="s">
        <v>106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>
        <f t="shared" si="7"/>
        <v>0</v>
      </c>
      <c r="T28" s="4"/>
    </row>
    <row r="29" spans="1:20" x14ac:dyDescent="0.3">
      <c r="B29" s="1" t="s">
        <v>152</v>
      </c>
      <c r="C29" s="4">
        <f>IFERROR(C24/C14,0)</f>
        <v>50000</v>
      </c>
      <c r="D29" s="4">
        <f>IFERROR(D24/D14,0)</f>
        <v>50000</v>
      </c>
      <c r="E29" s="4">
        <f t="shared" ref="E29:R29" si="8">IFERROR(E24/E14,0)</f>
        <v>0</v>
      </c>
      <c r="F29" s="4">
        <f t="shared" si="8"/>
        <v>0</v>
      </c>
      <c r="G29" s="4">
        <f t="shared" si="8"/>
        <v>50000</v>
      </c>
      <c r="H29" s="4">
        <f t="shared" si="8"/>
        <v>50000</v>
      </c>
      <c r="I29" s="4">
        <f t="shared" si="8"/>
        <v>50000</v>
      </c>
      <c r="J29" s="4">
        <f t="shared" si="8"/>
        <v>50000</v>
      </c>
      <c r="K29" s="4">
        <f t="shared" si="8"/>
        <v>0</v>
      </c>
      <c r="L29" s="4">
        <f t="shared" si="8"/>
        <v>0</v>
      </c>
      <c r="M29" s="4">
        <f t="shared" si="8"/>
        <v>0</v>
      </c>
      <c r="N29" s="4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4">
        <f t="shared" si="8"/>
        <v>0</v>
      </c>
      <c r="S29" s="4">
        <f t="shared" si="7"/>
        <v>300000</v>
      </c>
      <c r="T29" s="4"/>
    </row>
    <row r="30" spans="1:20" x14ac:dyDescent="0.3">
      <c r="B30" s="1" t="s">
        <v>115</v>
      </c>
      <c r="C30" s="4">
        <f>SUM(C27:C29)</f>
        <v>550000</v>
      </c>
      <c r="D30" s="4">
        <f t="shared" ref="D30:J30" si="9">SUM(D27:D29)</f>
        <v>550000</v>
      </c>
      <c r="E30" s="4">
        <f t="shared" si="9"/>
        <v>500000</v>
      </c>
      <c r="F30" s="4">
        <f t="shared" si="9"/>
        <v>500000</v>
      </c>
      <c r="G30" s="4">
        <f t="shared" si="9"/>
        <v>550000</v>
      </c>
      <c r="H30" s="4">
        <f t="shared" si="9"/>
        <v>550000</v>
      </c>
      <c r="I30" s="4">
        <f t="shared" si="9"/>
        <v>550000</v>
      </c>
      <c r="J30" s="4">
        <f t="shared" si="9"/>
        <v>550000</v>
      </c>
      <c r="K30" s="4">
        <f t="shared" ref="K30" si="10">SUM(K27:K29)</f>
        <v>0</v>
      </c>
      <c r="L30" s="4">
        <f t="shared" ref="L30" si="11">SUM(L27:L29)</f>
        <v>0</v>
      </c>
      <c r="M30" s="4">
        <f t="shared" ref="M30" si="12">SUM(M27:M29)</f>
        <v>0</v>
      </c>
      <c r="N30" s="4">
        <f t="shared" ref="N30" si="13">SUM(N27:N29)</f>
        <v>0</v>
      </c>
      <c r="O30" s="4">
        <f t="shared" ref="O30" si="14">SUM(O27:O29)</f>
        <v>0</v>
      </c>
      <c r="P30" s="4">
        <f t="shared" ref="P30" si="15">SUM(P27:P29)</f>
        <v>0</v>
      </c>
      <c r="Q30" s="4">
        <f t="shared" ref="Q30" si="16">SUM(Q27:Q29)</f>
        <v>0</v>
      </c>
      <c r="R30" s="4">
        <f t="shared" ref="R30" si="17">SUM(R27:R29)</f>
        <v>0</v>
      </c>
      <c r="S30" s="4">
        <f t="shared" si="7"/>
        <v>4300000</v>
      </c>
      <c r="T30" s="4"/>
    </row>
    <row r="31" spans="1:20" x14ac:dyDescent="0.3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3">
      <c r="B32" s="14" t="s">
        <v>116</v>
      </c>
      <c r="C32" s="4">
        <f>C24-C30</f>
        <v>-50000</v>
      </c>
      <c r="D32" s="4">
        <f t="shared" ref="D32:R32" si="18">D24-D30</f>
        <v>-50000</v>
      </c>
      <c r="E32" s="4">
        <f t="shared" si="18"/>
        <v>0</v>
      </c>
      <c r="F32" s="4">
        <f t="shared" si="18"/>
        <v>0</v>
      </c>
      <c r="G32" s="4">
        <f t="shared" si="18"/>
        <v>-50000</v>
      </c>
      <c r="H32" s="4">
        <f t="shared" si="18"/>
        <v>-50000</v>
      </c>
      <c r="I32" s="4">
        <f t="shared" si="18"/>
        <v>-50000</v>
      </c>
      <c r="J32" s="4">
        <f t="shared" si="18"/>
        <v>-50000</v>
      </c>
      <c r="K32" s="4">
        <f t="shared" si="18"/>
        <v>0</v>
      </c>
      <c r="L32" s="4">
        <f t="shared" si="18"/>
        <v>0</v>
      </c>
      <c r="M32" s="4">
        <f t="shared" si="18"/>
        <v>0</v>
      </c>
      <c r="N32" s="4">
        <f t="shared" si="18"/>
        <v>0</v>
      </c>
      <c r="O32" s="4">
        <f t="shared" si="18"/>
        <v>0</v>
      </c>
      <c r="P32" s="4">
        <f t="shared" si="18"/>
        <v>0</v>
      </c>
      <c r="Q32" s="4">
        <f t="shared" si="18"/>
        <v>0</v>
      </c>
      <c r="R32" s="4">
        <f t="shared" si="18"/>
        <v>0</v>
      </c>
      <c r="S32" s="4">
        <f t="shared" si="7"/>
        <v>-300000</v>
      </c>
      <c r="T32" s="4"/>
    </row>
    <row r="33" spans="1:20" x14ac:dyDescent="0.3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4"/>
      <c r="T33" s="4"/>
    </row>
    <row r="34" spans="1:20" x14ac:dyDescent="0.3">
      <c r="A34" s="14" t="s">
        <v>118</v>
      </c>
      <c r="B34" s="9" t="s">
        <v>104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x14ac:dyDescent="0.3">
      <c r="B35" s="1" t="s">
        <v>105</v>
      </c>
      <c r="C35" s="4">
        <f>C24</f>
        <v>500000</v>
      </c>
      <c r="D35" s="4">
        <f t="shared" ref="D35:R35" si="19">D24</f>
        <v>500000</v>
      </c>
      <c r="E35" s="4">
        <f t="shared" si="19"/>
        <v>500000</v>
      </c>
      <c r="F35" s="4">
        <f t="shared" si="19"/>
        <v>500000</v>
      </c>
      <c r="G35" s="4">
        <f t="shared" si="19"/>
        <v>500000</v>
      </c>
      <c r="H35" s="4">
        <f t="shared" si="19"/>
        <v>500000</v>
      </c>
      <c r="I35" s="4">
        <f t="shared" si="19"/>
        <v>500000</v>
      </c>
      <c r="J35" s="4">
        <f t="shared" si="19"/>
        <v>500000</v>
      </c>
      <c r="K35" s="4">
        <f t="shared" si="19"/>
        <v>0</v>
      </c>
      <c r="L35" s="4">
        <f t="shared" si="19"/>
        <v>0</v>
      </c>
      <c r="M35" s="4">
        <f t="shared" si="19"/>
        <v>0</v>
      </c>
      <c r="N35" s="4">
        <f t="shared" si="19"/>
        <v>0</v>
      </c>
      <c r="O35" s="4">
        <f t="shared" si="19"/>
        <v>0</v>
      </c>
      <c r="P35" s="4">
        <f t="shared" si="19"/>
        <v>0</v>
      </c>
      <c r="Q35" s="4">
        <f t="shared" si="19"/>
        <v>0</v>
      </c>
      <c r="R35" s="4">
        <f t="shared" si="19"/>
        <v>0</v>
      </c>
      <c r="S35" s="4">
        <f t="shared" ref="S35:S37" si="20">SUM(C35:R35)</f>
        <v>4000000</v>
      </c>
    </row>
    <row r="36" spans="1:20" x14ac:dyDescent="0.3">
      <c r="B36" s="1" t="s">
        <v>107</v>
      </c>
      <c r="C36" s="4">
        <v>300000</v>
      </c>
      <c r="D36" s="4">
        <v>0</v>
      </c>
      <c r="E36" s="4">
        <v>0</v>
      </c>
      <c r="F36" s="4">
        <v>0</v>
      </c>
      <c r="G36" s="4">
        <v>500000</v>
      </c>
      <c r="H36" s="4">
        <v>0</v>
      </c>
      <c r="I36" s="4">
        <v>0</v>
      </c>
      <c r="J36" s="4">
        <v>500000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20"/>
        <v>1300000</v>
      </c>
    </row>
    <row r="37" spans="1:20" x14ac:dyDescent="0.3">
      <c r="B37" s="1" t="s">
        <v>106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20"/>
        <v>0</v>
      </c>
    </row>
    <row r="38" spans="1:20" x14ac:dyDescent="0.3">
      <c r="B38" s="1" t="s">
        <v>115</v>
      </c>
      <c r="C38" s="4">
        <f>SUM(C35:C37)</f>
        <v>800000</v>
      </c>
      <c r="D38" s="4">
        <f t="shared" ref="D38" si="21">SUM(D35:D37)</f>
        <v>500000</v>
      </c>
      <c r="E38" s="4">
        <f t="shared" ref="E38" si="22">SUM(E35:E37)</f>
        <v>500000</v>
      </c>
      <c r="F38" s="4">
        <f t="shared" ref="F38" si="23">SUM(F35:F37)</f>
        <v>500000</v>
      </c>
      <c r="G38" s="4">
        <f t="shared" ref="G38" si="24">SUM(G35:G37)</f>
        <v>1000000</v>
      </c>
      <c r="H38" s="4">
        <f t="shared" ref="H38" si="25">SUM(H35:H37)</f>
        <v>500000</v>
      </c>
      <c r="I38" s="4">
        <f t="shared" ref="I38" si="26">SUM(I35:I37)</f>
        <v>500000</v>
      </c>
      <c r="J38" s="4">
        <f t="shared" ref="J38" si="27">SUM(J35:J37)</f>
        <v>1000000</v>
      </c>
      <c r="K38" s="4">
        <f t="shared" ref="K38" si="28">SUM(K35:K37)</f>
        <v>0</v>
      </c>
      <c r="L38" s="4">
        <f t="shared" ref="L38" si="29">SUM(L35:L37)</f>
        <v>0</v>
      </c>
      <c r="M38" s="4">
        <f t="shared" ref="M38" si="30">SUM(M35:M37)</f>
        <v>0</v>
      </c>
      <c r="N38" s="4">
        <f t="shared" ref="N38" si="31">SUM(N35:N37)</f>
        <v>0</v>
      </c>
      <c r="O38" s="4">
        <f t="shared" ref="O38" si="32">SUM(O35:O37)</f>
        <v>0</v>
      </c>
      <c r="P38" s="4">
        <f t="shared" ref="P38" si="33">SUM(P35:P37)</f>
        <v>0</v>
      </c>
      <c r="Q38" s="4">
        <f t="shared" ref="Q38" si="34">SUM(Q35:Q37)</f>
        <v>0</v>
      </c>
      <c r="R38" s="4">
        <f t="shared" ref="R38" si="35">SUM(R35:R37)</f>
        <v>0</v>
      </c>
      <c r="S38" s="4">
        <f t="shared" ref="S38" si="36">SUM(C38:R38)</f>
        <v>5300000</v>
      </c>
    </row>
    <row r="39" spans="1:20" x14ac:dyDescent="0.3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20" x14ac:dyDescent="0.3">
      <c r="B40" s="9" t="s">
        <v>114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20" x14ac:dyDescent="0.3">
      <c r="B41" s="1" t="s">
        <v>105</v>
      </c>
      <c r="C41" s="4">
        <f>C30</f>
        <v>550000</v>
      </c>
      <c r="D41" s="4">
        <f t="shared" ref="D41:R41" si="37">D30</f>
        <v>550000</v>
      </c>
      <c r="E41" s="4">
        <f t="shared" si="37"/>
        <v>500000</v>
      </c>
      <c r="F41" s="4">
        <f t="shared" si="37"/>
        <v>500000</v>
      </c>
      <c r="G41" s="4">
        <f t="shared" si="37"/>
        <v>550000</v>
      </c>
      <c r="H41" s="4">
        <f t="shared" si="37"/>
        <v>550000</v>
      </c>
      <c r="I41" s="4">
        <f t="shared" si="37"/>
        <v>550000</v>
      </c>
      <c r="J41" s="4">
        <f t="shared" si="37"/>
        <v>550000</v>
      </c>
      <c r="K41" s="4">
        <f t="shared" si="37"/>
        <v>0</v>
      </c>
      <c r="L41" s="4">
        <f t="shared" si="37"/>
        <v>0</v>
      </c>
      <c r="M41" s="4">
        <f t="shared" si="37"/>
        <v>0</v>
      </c>
      <c r="N41" s="4">
        <f t="shared" si="37"/>
        <v>0</v>
      </c>
      <c r="O41" s="4">
        <f t="shared" si="37"/>
        <v>0</v>
      </c>
      <c r="P41" s="4">
        <f t="shared" si="37"/>
        <v>0</v>
      </c>
      <c r="Q41" s="4">
        <f t="shared" si="37"/>
        <v>0</v>
      </c>
      <c r="R41" s="4">
        <f t="shared" si="37"/>
        <v>0</v>
      </c>
      <c r="S41" s="4">
        <f t="shared" ref="S41:S46" si="38">SUM(C41:R41)</f>
        <v>4300000</v>
      </c>
    </row>
    <row r="42" spans="1:20" x14ac:dyDescent="0.3">
      <c r="B42" s="1" t="s">
        <v>106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4">
        <f t="shared" si="38"/>
        <v>0</v>
      </c>
    </row>
    <row r="43" spans="1:20" x14ac:dyDescent="0.3">
      <c r="B43" s="1" t="s">
        <v>152</v>
      </c>
      <c r="C43" s="5">
        <f>IFERROR(C38/C14,0)</f>
        <v>80000</v>
      </c>
      <c r="D43" s="5">
        <f t="shared" ref="D43:R43" si="39">IFERROR(D38/D14,0)</f>
        <v>50000</v>
      </c>
      <c r="E43" s="5">
        <f t="shared" si="39"/>
        <v>0</v>
      </c>
      <c r="F43" s="5">
        <f t="shared" si="39"/>
        <v>0</v>
      </c>
      <c r="G43" s="5">
        <f t="shared" si="39"/>
        <v>100000</v>
      </c>
      <c r="H43" s="5">
        <f t="shared" si="39"/>
        <v>50000</v>
      </c>
      <c r="I43" s="5">
        <f t="shared" si="39"/>
        <v>50000</v>
      </c>
      <c r="J43" s="5">
        <f t="shared" si="39"/>
        <v>100000</v>
      </c>
      <c r="K43" s="5">
        <f>IFERROR(K38/K14,0)</f>
        <v>0</v>
      </c>
      <c r="L43" s="5">
        <f t="shared" si="39"/>
        <v>0</v>
      </c>
      <c r="M43" s="5">
        <f t="shared" si="39"/>
        <v>0</v>
      </c>
      <c r="N43" s="5">
        <f t="shared" si="39"/>
        <v>0</v>
      </c>
      <c r="O43" s="5">
        <f t="shared" si="39"/>
        <v>0</v>
      </c>
      <c r="P43" s="5">
        <f t="shared" si="39"/>
        <v>0</v>
      </c>
      <c r="Q43" s="5">
        <f t="shared" si="39"/>
        <v>0</v>
      </c>
      <c r="R43" s="5">
        <f t="shared" si="39"/>
        <v>0</v>
      </c>
      <c r="S43" s="4">
        <f t="shared" si="38"/>
        <v>430000</v>
      </c>
    </row>
    <row r="44" spans="1:20" x14ac:dyDescent="0.3">
      <c r="B44" s="1" t="s">
        <v>115</v>
      </c>
      <c r="C44" s="4">
        <f>SUM(C41:C43)</f>
        <v>630000</v>
      </c>
      <c r="D44" s="4">
        <f t="shared" ref="D44" si="40">SUM(D41:D43)</f>
        <v>600000</v>
      </c>
      <c r="E44" s="4">
        <f t="shared" ref="E44" si="41">SUM(E41:E43)</f>
        <v>500000</v>
      </c>
      <c r="F44" s="4">
        <f t="shared" ref="F44" si="42">SUM(F41:F43)</f>
        <v>500000</v>
      </c>
      <c r="G44" s="4">
        <f t="shared" ref="G44" si="43">SUM(G41:G43)</f>
        <v>650000</v>
      </c>
      <c r="H44" s="4">
        <f t="shared" ref="H44" si="44">SUM(H41:H43)</f>
        <v>600000</v>
      </c>
      <c r="I44" s="4">
        <f t="shared" ref="I44" si="45">SUM(I41:I43)</f>
        <v>600000</v>
      </c>
      <c r="J44" s="4">
        <f t="shared" ref="J44" si="46">SUM(J41:J43)</f>
        <v>650000</v>
      </c>
      <c r="K44" s="4">
        <f t="shared" ref="K44" si="47">SUM(K41:K43)</f>
        <v>0</v>
      </c>
      <c r="L44" s="4">
        <f t="shared" ref="L44" si="48">SUM(L41:L43)</f>
        <v>0</v>
      </c>
      <c r="M44" s="4">
        <f t="shared" ref="M44" si="49">SUM(M41:M43)</f>
        <v>0</v>
      </c>
      <c r="N44" s="4">
        <f t="shared" ref="N44" si="50">SUM(N41:N43)</f>
        <v>0</v>
      </c>
      <c r="O44" s="4">
        <f t="shared" ref="O44" si="51">SUM(O41:O43)</f>
        <v>0</v>
      </c>
      <c r="P44" s="4">
        <f t="shared" ref="P44" si="52">SUM(P41:P43)</f>
        <v>0</v>
      </c>
      <c r="Q44" s="4">
        <f t="shared" ref="Q44" si="53">SUM(Q41:Q43)</f>
        <v>0</v>
      </c>
      <c r="R44" s="4">
        <f t="shared" ref="R44" si="54">SUM(R41:R43)</f>
        <v>0</v>
      </c>
      <c r="S44" s="4">
        <f t="shared" si="38"/>
        <v>4730000</v>
      </c>
    </row>
    <row r="45" spans="1:20" x14ac:dyDescent="0.3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20" x14ac:dyDescent="0.3">
      <c r="B46" s="14" t="s">
        <v>116</v>
      </c>
      <c r="C46" s="4">
        <f>C38-C44</f>
        <v>170000</v>
      </c>
      <c r="D46" s="4">
        <f t="shared" ref="D46:R46" si="55">D38-D44</f>
        <v>-100000</v>
      </c>
      <c r="E46" s="4">
        <f t="shared" si="55"/>
        <v>0</v>
      </c>
      <c r="F46" s="4">
        <f t="shared" si="55"/>
        <v>0</v>
      </c>
      <c r="G46" s="4">
        <f t="shared" si="55"/>
        <v>350000</v>
      </c>
      <c r="H46" s="4">
        <f t="shared" si="55"/>
        <v>-100000</v>
      </c>
      <c r="I46" s="4">
        <f t="shared" si="55"/>
        <v>-100000</v>
      </c>
      <c r="J46" s="4">
        <f t="shared" si="55"/>
        <v>350000</v>
      </c>
      <c r="K46" s="4">
        <f t="shared" si="55"/>
        <v>0</v>
      </c>
      <c r="L46" s="4">
        <f t="shared" si="55"/>
        <v>0</v>
      </c>
      <c r="M46" s="4">
        <f t="shared" si="55"/>
        <v>0</v>
      </c>
      <c r="N46" s="4">
        <f t="shared" si="55"/>
        <v>0</v>
      </c>
      <c r="O46" s="4">
        <f t="shared" si="55"/>
        <v>0</v>
      </c>
      <c r="P46" s="4">
        <f t="shared" si="55"/>
        <v>0</v>
      </c>
      <c r="Q46" s="4">
        <f t="shared" si="55"/>
        <v>0</v>
      </c>
      <c r="R46" s="4">
        <f t="shared" si="55"/>
        <v>0</v>
      </c>
      <c r="S46" s="4">
        <f t="shared" si="38"/>
        <v>570000</v>
      </c>
    </row>
    <row r="48" spans="1:20" x14ac:dyDescent="0.3">
      <c r="A48" s="14" t="s">
        <v>122</v>
      </c>
      <c r="B48" s="9" t="s">
        <v>104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9" x14ac:dyDescent="0.3">
      <c r="B49" s="1" t="s">
        <v>105</v>
      </c>
      <c r="C49" s="4">
        <f>C38</f>
        <v>800000</v>
      </c>
      <c r="D49" s="4">
        <f t="shared" ref="D49:R49" si="56">D38</f>
        <v>500000</v>
      </c>
      <c r="E49" s="4">
        <f t="shared" si="56"/>
        <v>500000</v>
      </c>
      <c r="F49" s="4">
        <f t="shared" si="56"/>
        <v>500000</v>
      </c>
      <c r="G49" s="4">
        <f t="shared" si="56"/>
        <v>1000000</v>
      </c>
      <c r="H49" s="4">
        <f t="shared" si="56"/>
        <v>500000</v>
      </c>
      <c r="I49" s="4">
        <f t="shared" si="56"/>
        <v>500000</v>
      </c>
      <c r="J49" s="4">
        <f t="shared" si="56"/>
        <v>1000000</v>
      </c>
      <c r="K49" s="4">
        <f t="shared" si="56"/>
        <v>0</v>
      </c>
      <c r="L49" s="4">
        <f t="shared" si="56"/>
        <v>0</v>
      </c>
      <c r="M49" s="4">
        <f t="shared" si="56"/>
        <v>0</v>
      </c>
      <c r="N49" s="4">
        <f t="shared" si="56"/>
        <v>0</v>
      </c>
      <c r="O49" s="4">
        <f t="shared" si="56"/>
        <v>0</v>
      </c>
      <c r="P49" s="4">
        <f t="shared" si="56"/>
        <v>0</v>
      </c>
      <c r="Q49" s="4">
        <f t="shared" si="56"/>
        <v>0</v>
      </c>
      <c r="R49" s="4">
        <f t="shared" si="56"/>
        <v>0</v>
      </c>
      <c r="S49" s="4">
        <f t="shared" ref="S49:S52" si="57">SUM(C49:R49)</f>
        <v>5300000</v>
      </c>
    </row>
    <row r="50" spans="1:19" x14ac:dyDescent="0.3">
      <c r="B50" s="1" t="s">
        <v>107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50000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4">
        <f t="shared" si="57"/>
        <v>50000</v>
      </c>
    </row>
    <row r="51" spans="1:19" x14ac:dyDescent="0.3">
      <c r="B51" s="1" t="s">
        <v>106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4">
        <f t="shared" si="57"/>
        <v>0</v>
      </c>
    </row>
    <row r="52" spans="1:19" x14ac:dyDescent="0.3">
      <c r="B52" s="1" t="s">
        <v>115</v>
      </c>
      <c r="C52" s="4">
        <f>SUM(C49:C51)</f>
        <v>800000</v>
      </c>
      <c r="D52" s="4">
        <f t="shared" ref="D52" si="58">SUM(D49:D51)</f>
        <v>500000</v>
      </c>
      <c r="E52" s="4">
        <f t="shared" ref="E52" si="59">SUM(E49:E51)</f>
        <v>500000</v>
      </c>
      <c r="F52" s="4">
        <f t="shared" ref="F52" si="60">SUM(F49:F51)</f>
        <v>500000</v>
      </c>
      <c r="G52" s="4">
        <f t="shared" ref="G52" si="61">SUM(G49:G51)</f>
        <v>1000000</v>
      </c>
      <c r="H52" s="4">
        <f t="shared" ref="H52" si="62">SUM(H49:H51)</f>
        <v>500000</v>
      </c>
      <c r="I52" s="4">
        <f t="shared" ref="I52" si="63">SUM(I49:I51)</f>
        <v>500000</v>
      </c>
      <c r="J52" s="4">
        <f t="shared" ref="J52" si="64">SUM(J49:J51)</f>
        <v>1000000</v>
      </c>
      <c r="K52" s="4">
        <f t="shared" ref="K52" si="65">SUM(K49:K51)</f>
        <v>50000</v>
      </c>
      <c r="L52" s="4">
        <f t="shared" ref="L52" si="66">SUM(L49:L51)</f>
        <v>0</v>
      </c>
      <c r="M52" s="4">
        <f t="shared" ref="M52" si="67">SUM(M49:M51)</f>
        <v>0</v>
      </c>
      <c r="N52" s="4">
        <f t="shared" ref="N52" si="68">SUM(N49:N51)</f>
        <v>0</v>
      </c>
      <c r="O52" s="4">
        <f t="shared" ref="O52" si="69">SUM(O49:O51)</f>
        <v>0</v>
      </c>
      <c r="P52" s="4">
        <f t="shared" ref="P52" si="70">SUM(P49:P51)</f>
        <v>0</v>
      </c>
      <c r="Q52" s="4">
        <f t="shared" ref="Q52" si="71">SUM(Q49:Q51)</f>
        <v>0</v>
      </c>
      <c r="R52" s="4">
        <f t="shared" ref="R52" si="72">SUM(R49:R51)</f>
        <v>0</v>
      </c>
      <c r="S52" s="4">
        <f t="shared" si="57"/>
        <v>5350000</v>
      </c>
    </row>
    <row r="53" spans="1:19" x14ac:dyDescent="0.3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9" x14ac:dyDescent="0.3">
      <c r="B54" s="9" t="s">
        <v>114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9" x14ac:dyDescent="0.3">
      <c r="B55" s="1" t="s">
        <v>105</v>
      </c>
      <c r="C55" s="4">
        <f>C44</f>
        <v>630000</v>
      </c>
      <c r="D55" s="4">
        <f t="shared" ref="D55:R55" si="73">D44</f>
        <v>600000</v>
      </c>
      <c r="E55" s="4">
        <f t="shared" si="73"/>
        <v>500000</v>
      </c>
      <c r="F55" s="4">
        <f t="shared" si="73"/>
        <v>500000</v>
      </c>
      <c r="G55" s="4">
        <f t="shared" si="73"/>
        <v>650000</v>
      </c>
      <c r="H55" s="4">
        <f t="shared" si="73"/>
        <v>600000</v>
      </c>
      <c r="I55" s="4">
        <f t="shared" si="73"/>
        <v>600000</v>
      </c>
      <c r="J55" s="4">
        <f t="shared" si="73"/>
        <v>650000</v>
      </c>
      <c r="K55" s="4">
        <f t="shared" si="73"/>
        <v>0</v>
      </c>
      <c r="L55" s="4">
        <f t="shared" si="73"/>
        <v>0</v>
      </c>
      <c r="M55" s="4">
        <f t="shared" si="73"/>
        <v>0</v>
      </c>
      <c r="N55" s="4">
        <f t="shared" si="73"/>
        <v>0</v>
      </c>
      <c r="O55" s="4">
        <f t="shared" si="73"/>
        <v>0</v>
      </c>
      <c r="P55" s="4">
        <f t="shared" si="73"/>
        <v>0</v>
      </c>
      <c r="Q55" s="4">
        <f t="shared" si="73"/>
        <v>0</v>
      </c>
      <c r="R55" s="4">
        <f t="shared" si="73"/>
        <v>0</v>
      </c>
      <c r="S55" s="4">
        <f t="shared" ref="S55:S58" si="74">SUM(C55:R55)</f>
        <v>4730000</v>
      </c>
    </row>
    <row r="56" spans="1:19" x14ac:dyDescent="0.3">
      <c r="B56" s="1" t="s">
        <v>106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4">
        <f t="shared" si="74"/>
        <v>0</v>
      </c>
    </row>
    <row r="57" spans="1:19" x14ac:dyDescent="0.3">
      <c r="B57" s="1" t="s">
        <v>152</v>
      </c>
      <c r="C57" s="5">
        <f>IFERROR(IF((C38-C44-C43)&lt;0,C38-C44,C38/C$14),0)</f>
        <v>80000</v>
      </c>
      <c r="D57" s="5">
        <f t="shared" ref="D57:R57" si="75">IFERROR(IF((D38-D44-D43)&lt;0,D38-D44,D38/D$14),0)</f>
        <v>-100000</v>
      </c>
      <c r="E57" s="5">
        <f t="shared" si="75"/>
        <v>0</v>
      </c>
      <c r="F57" s="5">
        <f t="shared" si="75"/>
        <v>0</v>
      </c>
      <c r="G57" s="5">
        <f t="shared" si="75"/>
        <v>100000</v>
      </c>
      <c r="H57" s="5">
        <f t="shared" si="75"/>
        <v>-100000</v>
      </c>
      <c r="I57" s="5">
        <f t="shared" si="75"/>
        <v>-100000</v>
      </c>
      <c r="J57" s="5">
        <f t="shared" si="75"/>
        <v>100000</v>
      </c>
      <c r="K57" s="5">
        <f t="shared" si="75"/>
        <v>0</v>
      </c>
      <c r="L57" s="5">
        <f t="shared" si="75"/>
        <v>0</v>
      </c>
      <c r="M57" s="5">
        <f t="shared" si="75"/>
        <v>0</v>
      </c>
      <c r="N57" s="5">
        <f t="shared" si="75"/>
        <v>0</v>
      </c>
      <c r="O57" s="5">
        <f t="shared" si="75"/>
        <v>0</v>
      </c>
      <c r="P57" s="5">
        <f t="shared" si="75"/>
        <v>0</v>
      </c>
      <c r="Q57" s="5">
        <f t="shared" si="75"/>
        <v>0</v>
      </c>
      <c r="R57" s="5">
        <f t="shared" si="75"/>
        <v>0</v>
      </c>
      <c r="S57" s="4">
        <f t="shared" si="74"/>
        <v>-20000</v>
      </c>
    </row>
    <row r="58" spans="1:19" x14ac:dyDescent="0.3">
      <c r="B58" s="1" t="s">
        <v>115</v>
      </c>
      <c r="C58" s="4">
        <f>SUM(C55:C57)</f>
        <v>710000</v>
      </c>
      <c r="D58" s="4">
        <f t="shared" ref="D58" si="76">SUM(D55:D57)</f>
        <v>500000</v>
      </c>
      <c r="E58" s="4">
        <f t="shared" ref="E58" si="77">SUM(E55:E57)</f>
        <v>500000</v>
      </c>
      <c r="F58" s="4">
        <f t="shared" ref="F58" si="78">SUM(F55:F57)</f>
        <v>500000</v>
      </c>
      <c r="G58" s="4">
        <f t="shared" ref="G58" si="79">SUM(G55:G57)</f>
        <v>750000</v>
      </c>
      <c r="H58" s="4">
        <f t="shared" ref="H58" si="80">SUM(H55:H57)</f>
        <v>500000</v>
      </c>
      <c r="I58" s="4">
        <f t="shared" ref="I58" si="81">SUM(I55:I57)</f>
        <v>500000</v>
      </c>
      <c r="J58" s="4">
        <f t="shared" ref="J58" si="82">SUM(J55:J57)</f>
        <v>750000</v>
      </c>
      <c r="K58" s="4">
        <f t="shared" ref="K58" si="83">SUM(K55:K57)</f>
        <v>0</v>
      </c>
      <c r="L58" s="4">
        <f t="shared" ref="L58" si="84">SUM(L55:L57)</f>
        <v>0</v>
      </c>
      <c r="M58" s="4">
        <f t="shared" ref="M58" si="85">SUM(M55:M57)</f>
        <v>0</v>
      </c>
      <c r="N58" s="4">
        <f t="shared" ref="N58" si="86">SUM(N55:N57)</f>
        <v>0</v>
      </c>
      <c r="O58" s="4">
        <f t="shared" ref="O58" si="87">SUM(O55:O57)</f>
        <v>0</v>
      </c>
      <c r="P58" s="4">
        <f t="shared" ref="P58" si="88">SUM(P55:P57)</f>
        <v>0</v>
      </c>
      <c r="Q58" s="4">
        <f t="shared" ref="Q58" si="89">SUM(Q55:Q57)</f>
        <v>0</v>
      </c>
      <c r="R58" s="4">
        <f t="shared" ref="R58" si="90">SUM(R55:R57)</f>
        <v>0</v>
      </c>
      <c r="S58" s="4">
        <f t="shared" si="74"/>
        <v>4710000</v>
      </c>
    </row>
    <row r="59" spans="1:19" x14ac:dyDescent="0.3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x14ac:dyDescent="0.3">
      <c r="B60" s="14" t="s">
        <v>116</v>
      </c>
      <c r="C60" s="4">
        <f>C52-C58</f>
        <v>90000</v>
      </c>
      <c r="D60" s="4">
        <f t="shared" ref="D60:R60" si="91">D52-D58</f>
        <v>0</v>
      </c>
      <c r="E60" s="4">
        <f t="shared" si="91"/>
        <v>0</v>
      </c>
      <c r="F60" s="4">
        <f t="shared" si="91"/>
        <v>0</v>
      </c>
      <c r="G60" s="4">
        <f t="shared" si="91"/>
        <v>250000</v>
      </c>
      <c r="H60" s="4">
        <f t="shared" si="91"/>
        <v>0</v>
      </c>
      <c r="I60" s="4">
        <f t="shared" si="91"/>
        <v>0</v>
      </c>
      <c r="J60" s="4">
        <f t="shared" si="91"/>
        <v>250000</v>
      </c>
      <c r="K60" s="4">
        <f t="shared" si="91"/>
        <v>50000</v>
      </c>
      <c r="L60" s="4">
        <f t="shared" si="91"/>
        <v>0</v>
      </c>
      <c r="M60" s="4">
        <f t="shared" si="91"/>
        <v>0</v>
      </c>
      <c r="N60" s="4">
        <f t="shared" si="91"/>
        <v>0</v>
      </c>
      <c r="O60" s="4">
        <f t="shared" si="91"/>
        <v>0</v>
      </c>
      <c r="P60" s="4">
        <f t="shared" si="91"/>
        <v>0</v>
      </c>
      <c r="Q60" s="4">
        <f t="shared" si="91"/>
        <v>0</v>
      </c>
      <c r="R60" s="4">
        <f t="shared" si="91"/>
        <v>0</v>
      </c>
      <c r="S60" s="4">
        <f t="shared" ref="S60" si="92">SUM(C60:R60)</f>
        <v>640000</v>
      </c>
    </row>
    <row r="62" spans="1:19" x14ac:dyDescent="0.3">
      <c r="A62" s="14" t="s">
        <v>123</v>
      </c>
      <c r="B62" s="9" t="s">
        <v>104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9" x14ac:dyDescent="0.3">
      <c r="B63" s="1" t="s">
        <v>105</v>
      </c>
      <c r="C63" s="4">
        <f>C52</f>
        <v>800000</v>
      </c>
      <c r="D63" s="4">
        <f t="shared" ref="D63:R63" si="93">D52</f>
        <v>500000</v>
      </c>
      <c r="E63" s="4">
        <f t="shared" si="93"/>
        <v>500000</v>
      </c>
      <c r="F63" s="4">
        <f t="shared" si="93"/>
        <v>500000</v>
      </c>
      <c r="G63" s="4">
        <f t="shared" si="93"/>
        <v>1000000</v>
      </c>
      <c r="H63" s="4">
        <f t="shared" si="93"/>
        <v>500000</v>
      </c>
      <c r="I63" s="4">
        <f t="shared" si="93"/>
        <v>500000</v>
      </c>
      <c r="J63" s="4">
        <f t="shared" si="93"/>
        <v>1000000</v>
      </c>
      <c r="K63" s="4">
        <f t="shared" si="93"/>
        <v>50000</v>
      </c>
      <c r="L63" s="4">
        <f t="shared" si="93"/>
        <v>0</v>
      </c>
      <c r="M63" s="4">
        <f t="shared" si="93"/>
        <v>0</v>
      </c>
      <c r="N63" s="4">
        <f t="shared" si="93"/>
        <v>0</v>
      </c>
      <c r="O63" s="4">
        <f t="shared" si="93"/>
        <v>0</v>
      </c>
      <c r="P63" s="4">
        <f t="shared" si="93"/>
        <v>0</v>
      </c>
      <c r="Q63" s="4">
        <f t="shared" si="93"/>
        <v>0</v>
      </c>
      <c r="R63" s="4">
        <f t="shared" si="93"/>
        <v>0</v>
      </c>
      <c r="S63" s="4">
        <f t="shared" ref="S63:S66" si="94">SUM(C63:R63)</f>
        <v>5350000</v>
      </c>
    </row>
    <row r="64" spans="1:19" x14ac:dyDescent="0.3">
      <c r="B64" s="1" t="s">
        <v>107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4">
        <f t="shared" si="94"/>
        <v>0</v>
      </c>
    </row>
    <row r="65" spans="1:19" x14ac:dyDescent="0.3">
      <c r="B65" s="1" t="s">
        <v>106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4">
        <f t="shared" si="94"/>
        <v>0</v>
      </c>
    </row>
    <row r="66" spans="1:19" x14ac:dyDescent="0.3">
      <c r="B66" s="1" t="s">
        <v>115</v>
      </c>
      <c r="C66" s="4">
        <f>SUM(C63:C65)</f>
        <v>800000</v>
      </c>
      <c r="D66" s="4">
        <f t="shared" ref="D66" si="95">SUM(D63:D65)</f>
        <v>500000</v>
      </c>
      <c r="E66" s="4">
        <f t="shared" ref="E66" si="96">SUM(E63:E65)</f>
        <v>500000</v>
      </c>
      <c r="F66" s="4">
        <f t="shared" ref="F66" si="97">SUM(F63:F65)</f>
        <v>500000</v>
      </c>
      <c r="G66" s="4">
        <f t="shared" ref="G66" si="98">SUM(G63:G65)</f>
        <v>1000000</v>
      </c>
      <c r="H66" s="4">
        <f t="shared" ref="H66" si="99">SUM(H63:H65)</f>
        <v>500000</v>
      </c>
      <c r="I66" s="4">
        <f t="shared" ref="I66" si="100">SUM(I63:I65)</f>
        <v>500000</v>
      </c>
      <c r="J66" s="4">
        <f t="shared" ref="J66" si="101">SUM(J63:J65)</f>
        <v>1000000</v>
      </c>
      <c r="K66" s="4">
        <f t="shared" ref="K66" si="102">SUM(K63:K65)</f>
        <v>50000</v>
      </c>
      <c r="L66" s="4">
        <f t="shared" ref="L66" si="103">SUM(L63:L65)</f>
        <v>0</v>
      </c>
      <c r="M66" s="4">
        <f t="shared" ref="M66" si="104">SUM(M63:M65)</f>
        <v>0</v>
      </c>
      <c r="N66" s="4">
        <f t="shared" ref="N66" si="105">SUM(N63:N65)</f>
        <v>0</v>
      </c>
      <c r="O66" s="4">
        <f t="shared" ref="O66" si="106">SUM(O63:O65)</f>
        <v>0</v>
      </c>
      <c r="P66" s="4">
        <f t="shared" ref="P66" si="107">SUM(P63:P65)</f>
        <v>0</v>
      </c>
      <c r="Q66" s="4">
        <f t="shared" ref="Q66" si="108">SUM(Q63:Q65)</f>
        <v>0</v>
      </c>
      <c r="R66" s="4">
        <f t="shared" ref="R66" si="109">SUM(R63:R65)</f>
        <v>0</v>
      </c>
      <c r="S66" s="4">
        <f t="shared" si="94"/>
        <v>5350000</v>
      </c>
    </row>
    <row r="67" spans="1:19" x14ac:dyDescent="0.3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9" x14ac:dyDescent="0.3">
      <c r="B68" s="9" t="s">
        <v>114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9" x14ac:dyDescent="0.3">
      <c r="B69" s="1" t="s">
        <v>105</v>
      </c>
      <c r="C69" s="4">
        <f>C58</f>
        <v>710000</v>
      </c>
      <c r="D69" s="4">
        <f t="shared" ref="D69:R69" si="110">D58</f>
        <v>500000</v>
      </c>
      <c r="E69" s="4">
        <f t="shared" si="110"/>
        <v>500000</v>
      </c>
      <c r="F69" s="4">
        <f t="shared" si="110"/>
        <v>500000</v>
      </c>
      <c r="G69" s="4">
        <f t="shared" si="110"/>
        <v>750000</v>
      </c>
      <c r="H69" s="4">
        <f t="shared" si="110"/>
        <v>500000</v>
      </c>
      <c r="I69" s="4">
        <f t="shared" si="110"/>
        <v>500000</v>
      </c>
      <c r="J69" s="4">
        <f t="shared" si="110"/>
        <v>750000</v>
      </c>
      <c r="K69" s="4">
        <f t="shared" si="110"/>
        <v>0</v>
      </c>
      <c r="L69" s="4">
        <f t="shared" si="110"/>
        <v>0</v>
      </c>
      <c r="M69" s="4">
        <f t="shared" si="110"/>
        <v>0</v>
      </c>
      <c r="N69" s="4">
        <f t="shared" si="110"/>
        <v>0</v>
      </c>
      <c r="O69" s="4">
        <f t="shared" si="110"/>
        <v>0</v>
      </c>
      <c r="P69" s="4">
        <f t="shared" si="110"/>
        <v>0</v>
      </c>
      <c r="Q69" s="4">
        <f t="shared" si="110"/>
        <v>0</v>
      </c>
      <c r="R69" s="4">
        <f t="shared" si="110"/>
        <v>0</v>
      </c>
      <c r="S69" s="4">
        <f t="shared" ref="S69:S72" si="111">SUM(C69:R69)</f>
        <v>4710000</v>
      </c>
    </row>
    <row r="70" spans="1:19" x14ac:dyDescent="0.3">
      <c r="B70" s="1" t="s">
        <v>106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4">
        <f t="shared" si="111"/>
        <v>0</v>
      </c>
    </row>
    <row r="71" spans="1:19" x14ac:dyDescent="0.3">
      <c r="B71" s="1" t="s">
        <v>152</v>
      </c>
      <c r="C71" s="5">
        <f t="shared" ref="C71:R71" si="112">IFERROR(IF((C52-C58-C57)&lt;=0,C52-C58,C52/C$14),0)</f>
        <v>80000</v>
      </c>
      <c r="D71" s="5">
        <f t="shared" si="112"/>
        <v>50000</v>
      </c>
      <c r="E71" s="5">
        <f t="shared" si="112"/>
        <v>0</v>
      </c>
      <c r="F71" s="5">
        <f t="shared" si="112"/>
        <v>0</v>
      </c>
      <c r="G71" s="5">
        <f t="shared" si="112"/>
        <v>100000</v>
      </c>
      <c r="H71" s="5">
        <f t="shared" si="112"/>
        <v>50000</v>
      </c>
      <c r="I71" s="5">
        <f>IFERROR(IF((I52-I58-I57)&lt;=0,I52-I58,I52/I$14),0)</f>
        <v>50000</v>
      </c>
      <c r="J71" s="5">
        <f t="shared" si="112"/>
        <v>100000</v>
      </c>
      <c r="K71" s="5">
        <f t="shared" si="112"/>
        <v>0</v>
      </c>
      <c r="L71" s="5">
        <f t="shared" si="112"/>
        <v>0</v>
      </c>
      <c r="M71" s="5">
        <f t="shared" si="112"/>
        <v>0</v>
      </c>
      <c r="N71" s="5">
        <f t="shared" si="112"/>
        <v>0</v>
      </c>
      <c r="O71" s="5">
        <f t="shared" si="112"/>
        <v>0</v>
      </c>
      <c r="P71" s="5">
        <f t="shared" si="112"/>
        <v>0</v>
      </c>
      <c r="Q71" s="5">
        <f t="shared" si="112"/>
        <v>0</v>
      </c>
      <c r="R71" s="5">
        <f t="shared" si="112"/>
        <v>0</v>
      </c>
      <c r="S71" s="4">
        <f t="shared" si="111"/>
        <v>430000</v>
      </c>
    </row>
    <row r="72" spans="1:19" x14ac:dyDescent="0.3">
      <c r="B72" s="1" t="s">
        <v>115</v>
      </c>
      <c r="C72" s="4">
        <f>SUM(C69:C71)</f>
        <v>790000</v>
      </c>
      <c r="D72" s="4">
        <f t="shared" ref="D72" si="113">SUM(D69:D71)</f>
        <v>550000</v>
      </c>
      <c r="E72" s="4">
        <f t="shared" ref="E72" si="114">SUM(E69:E71)</f>
        <v>500000</v>
      </c>
      <c r="F72" s="4">
        <f t="shared" ref="F72" si="115">SUM(F69:F71)</f>
        <v>500000</v>
      </c>
      <c r="G72" s="4">
        <f t="shared" ref="G72" si="116">SUM(G69:G71)</f>
        <v>850000</v>
      </c>
      <c r="H72" s="4">
        <f t="shared" ref="H72" si="117">SUM(H69:H71)</f>
        <v>550000</v>
      </c>
      <c r="I72" s="4">
        <f t="shared" ref="I72" si="118">SUM(I69:I71)</f>
        <v>550000</v>
      </c>
      <c r="J72" s="4">
        <f t="shared" ref="J72" si="119">SUM(J69:J71)</f>
        <v>850000</v>
      </c>
      <c r="K72" s="4">
        <f t="shared" ref="K72" si="120">SUM(K69:K71)</f>
        <v>0</v>
      </c>
      <c r="L72" s="4">
        <f t="shared" ref="L72" si="121">SUM(L69:L71)</f>
        <v>0</v>
      </c>
      <c r="M72" s="4">
        <f t="shared" ref="M72" si="122">SUM(M69:M71)</f>
        <v>0</v>
      </c>
      <c r="N72" s="4">
        <f t="shared" ref="N72" si="123">SUM(N69:N71)</f>
        <v>0</v>
      </c>
      <c r="O72" s="4">
        <f t="shared" ref="O72" si="124">SUM(O69:O71)</f>
        <v>0</v>
      </c>
      <c r="P72" s="4">
        <f t="shared" ref="P72" si="125">SUM(P69:P71)</f>
        <v>0</v>
      </c>
      <c r="Q72" s="4">
        <f t="shared" ref="Q72" si="126">SUM(Q69:Q71)</f>
        <v>0</v>
      </c>
      <c r="R72" s="4">
        <f t="shared" ref="R72" si="127">SUM(R69:R71)</f>
        <v>0</v>
      </c>
      <c r="S72" s="4">
        <f t="shared" si="111"/>
        <v>5140000</v>
      </c>
    </row>
    <row r="73" spans="1:19" x14ac:dyDescent="0.3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3">
      <c r="B74" s="14" t="s">
        <v>116</v>
      </c>
      <c r="C74" s="4">
        <f>C66-C72</f>
        <v>10000</v>
      </c>
      <c r="D74" s="4">
        <f t="shared" ref="D74:R74" si="128">D66-D72</f>
        <v>-50000</v>
      </c>
      <c r="E74" s="4">
        <f t="shared" si="128"/>
        <v>0</v>
      </c>
      <c r="F74" s="4">
        <f t="shared" si="128"/>
        <v>0</v>
      </c>
      <c r="G74" s="4">
        <f t="shared" si="128"/>
        <v>150000</v>
      </c>
      <c r="H74" s="4">
        <f t="shared" si="128"/>
        <v>-50000</v>
      </c>
      <c r="I74" s="4">
        <f t="shared" si="128"/>
        <v>-50000</v>
      </c>
      <c r="J74" s="4">
        <f t="shared" si="128"/>
        <v>150000</v>
      </c>
      <c r="K74" s="4">
        <f t="shared" si="128"/>
        <v>50000</v>
      </c>
      <c r="L74" s="4">
        <f t="shared" si="128"/>
        <v>0</v>
      </c>
      <c r="M74" s="4">
        <f t="shared" si="128"/>
        <v>0</v>
      </c>
      <c r="N74" s="4">
        <f t="shared" si="128"/>
        <v>0</v>
      </c>
      <c r="O74" s="4">
        <f t="shared" si="128"/>
        <v>0</v>
      </c>
      <c r="P74" s="4">
        <f t="shared" si="128"/>
        <v>0</v>
      </c>
      <c r="Q74" s="4">
        <f t="shared" si="128"/>
        <v>0</v>
      </c>
      <c r="R74" s="4">
        <f t="shared" si="128"/>
        <v>0</v>
      </c>
      <c r="S74" s="4">
        <f t="shared" ref="S74" si="129">SUM(C74:R74)</f>
        <v>210000</v>
      </c>
    </row>
    <row r="76" spans="1:19" x14ac:dyDescent="0.3">
      <c r="A76" s="14" t="s">
        <v>124</v>
      </c>
      <c r="B76" s="9" t="s">
        <v>104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9" x14ac:dyDescent="0.3">
      <c r="B77" s="1" t="s">
        <v>105</v>
      </c>
      <c r="C77" s="4">
        <f>C66</f>
        <v>800000</v>
      </c>
      <c r="D77" s="4">
        <f t="shared" ref="D77:R77" si="130">D66</f>
        <v>500000</v>
      </c>
      <c r="E77" s="4">
        <f t="shared" si="130"/>
        <v>500000</v>
      </c>
      <c r="F77" s="4">
        <f t="shared" si="130"/>
        <v>500000</v>
      </c>
      <c r="G77" s="4">
        <f t="shared" si="130"/>
        <v>1000000</v>
      </c>
      <c r="H77" s="4">
        <f t="shared" si="130"/>
        <v>500000</v>
      </c>
      <c r="I77" s="4">
        <f t="shared" si="130"/>
        <v>500000</v>
      </c>
      <c r="J77" s="4">
        <f t="shared" si="130"/>
        <v>1000000</v>
      </c>
      <c r="K77" s="4">
        <f t="shared" si="130"/>
        <v>50000</v>
      </c>
      <c r="L77" s="4">
        <f t="shared" si="130"/>
        <v>0</v>
      </c>
      <c r="M77" s="4">
        <f t="shared" si="130"/>
        <v>0</v>
      </c>
      <c r="N77" s="4">
        <f t="shared" si="130"/>
        <v>0</v>
      </c>
      <c r="O77" s="4">
        <f t="shared" si="130"/>
        <v>0</v>
      </c>
      <c r="P77" s="4">
        <f t="shared" si="130"/>
        <v>0</v>
      </c>
      <c r="Q77" s="4">
        <f t="shared" si="130"/>
        <v>0</v>
      </c>
      <c r="R77" s="4">
        <f t="shared" si="130"/>
        <v>0</v>
      </c>
      <c r="S77" s="4">
        <f t="shared" ref="S77:S80" si="131">SUM(C77:R77)</f>
        <v>5350000</v>
      </c>
    </row>
    <row r="78" spans="1:19" x14ac:dyDescent="0.3">
      <c r="B78" s="1" t="s">
        <v>107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4">
        <f t="shared" si="131"/>
        <v>0</v>
      </c>
    </row>
    <row r="79" spans="1:19" x14ac:dyDescent="0.3">
      <c r="B79" s="1" t="s">
        <v>106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4">
        <f t="shared" si="131"/>
        <v>0</v>
      </c>
    </row>
    <row r="80" spans="1:19" x14ac:dyDescent="0.3">
      <c r="B80" s="1" t="s">
        <v>115</v>
      </c>
      <c r="C80" s="4">
        <f>SUM(C77:C79)</f>
        <v>800000</v>
      </c>
      <c r="D80" s="4">
        <f t="shared" ref="D80" si="132">SUM(D77:D79)</f>
        <v>500000</v>
      </c>
      <c r="E80" s="4">
        <f t="shared" ref="E80" si="133">SUM(E77:E79)</f>
        <v>500000</v>
      </c>
      <c r="F80" s="4">
        <f t="shared" ref="F80" si="134">SUM(F77:F79)</f>
        <v>500000</v>
      </c>
      <c r="G80" s="4">
        <f t="shared" ref="G80" si="135">SUM(G77:G79)</f>
        <v>1000000</v>
      </c>
      <c r="H80" s="4">
        <f t="shared" ref="H80" si="136">SUM(H77:H79)</f>
        <v>500000</v>
      </c>
      <c r="I80" s="4">
        <f t="shared" ref="I80" si="137">SUM(I77:I79)</f>
        <v>500000</v>
      </c>
      <c r="J80" s="4">
        <f t="shared" ref="J80" si="138">SUM(J77:J79)</f>
        <v>1000000</v>
      </c>
      <c r="K80" s="4">
        <f t="shared" ref="K80" si="139">SUM(K77:K79)</f>
        <v>50000</v>
      </c>
      <c r="L80" s="4">
        <f t="shared" ref="L80" si="140">SUM(L77:L79)</f>
        <v>0</v>
      </c>
      <c r="M80" s="4">
        <f t="shared" ref="M80" si="141">SUM(M77:M79)</f>
        <v>0</v>
      </c>
      <c r="N80" s="4">
        <f t="shared" ref="N80" si="142">SUM(N77:N79)</f>
        <v>0</v>
      </c>
      <c r="O80" s="4">
        <f t="shared" ref="O80" si="143">SUM(O77:O79)</f>
        <v>0</v>
      </c>
      <c r="P80" s="4">
        <f t="shared" ref="P80" si="144">SUM(P77:P79)</f>
        <v>0</v>
      </c>
      <c r="Q80" s="4">
        <f t="shared" ref="Q80" si="145">SUM(Q77:Q79)</f>
        <v>0</v>
      </c>
      <c r="R80" s="4">
        <f t="shared" ref="R80" si="146">SUM(R77:R79)</f>
        <v>0</v>
      </c>
      <c r="S80" s="4">
        <f t="shared" si="131"/>
        <v>5350000</v>
      </c>
    </row>
    <row r="81" spans="1:19" x14ac:dyDescent="0.3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9" x14ac:dyDescent="0.3">
      <c r="B82" s="9" t="s">
        <v>114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9" x14ac:dyDescent="0.3">
      <c r="B83" s="1" t="s">
        <v>105</v>
      </c>
      <c r="C83" s="4">
        <f>C72</f>
        <v>790000</v>
      </c>
      <c r="D83" s="4">
        <f t="shared" ref="D83:R83" si="147">D72</f>
        <v>550000</v>
      </c>
      <c r="E83" s="4">
        <f t="shared" si="147"/>
        <v>500000</v>
      </c>
      <c r="F83" s="4">
        <f t="shared" si="147"/>
        <v>500000</v>
      </c>
      <c r="G83" s="4">
        <f t="shared" si="147"/>
        <v>850000</v>
      </c>
      <c r="H83" s="4">
        <f t="shared" si="147"/>
        <v>550000</v>
      </c>
      <c r="I83" s="4">
        <f t="shared" si="147"/>
        <v>550000</v>
      </c>
      <c r="J83" s="4">
        <f t="shared" si="147"/>
        <v>850000</v>
      </c>
      <c r="K83" s="4">
        <f t="shared" si="147"/>
        <v>0</v>
      </c>
      <c r="L83" s="4">
        <f t="shared" si="147"/>
        <v>0</v>
      </c>
      <c r="M83" s="4">
        <f t="shared" si="147"/>
        <v>0</v>
      </c>
      <c r="N83" s="4">
        <f t="shared" si="147"/>
        <v>0</v>
      </c>
      <c r="O83" s="4">
        <f t="shared" si="147"/>
        <v>0</v>
      </c>
      <c r="P83" s="4">
        <f t="shared" si="147"/>
        <v>0</v>
      </c>
      <c r="Q83" s="4">
        <f t="shared" si="147"/>
        <v>0</v>
      </c>
      <c r="R83" s="4">
        <f t="shared" si="147"/>
        <v>0</v>
      </c>
      <c r="S83" s="4">
        <f t="shared" ref="S83:S86" si="148">SUM(C83:R83)</f>
        <v>5140000</v>
      </c>
    </row>
    <row r="84" spans="1:19" x14ac:dyDescent="0.3">
      <c r="B84" s="1" t="s">
        <v>106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4">
        <f t="shared" si="148"/>
        <v>0</v>
      </c>
    </row>
    <row r="85" spans="1:19" x14ac:dyDescent="0.3">
      <c r="B85" s="1" t="s">
        <v>152</v>
      </c>
      <c r="C85" s="5">
        <f t="shared" ref="C85:R85" si="149">IFERROR(IF((C66-C72-C71)&lt;=0,C66-C72,C66/C$14),0)</f>
        <v>10000</v>
      </c>
      <c r="D85" s="5">
        <f t="shared" si="149"/>
        <v>-50000</v>
      </c>
      <c r="E85" s="5">
        <f t="shared" si="149"/>
        <v>0</v>
      </c>
      <c r="F85" s="5">
        <f t="shared" si="149"/>
        <v>0</v>
      </c>
      <c r="G85" s="5">
        <f t="shared" si="149"/>
        <v>100000</v>
      </c>
      <c r="H85" s="5">
        <f t="shared" si="149"/>
        <v>-50000</v>
      </c>
      <c r="I85" s="5">
        <f>IFERROR(IF((I66-I72-I71)&lt;=0,I66-I72,I66/I$14),0)</f>
        <v>-50000</v>
      </c>
      <c r="J85" s="5">
        <f t="shared" si="149"/>
        <v>100000</v>
      </c>
      <c r="K85" s="5">
        <f t="shared" si="149"/>
        <v>0</v>
      </c>
      <c r="L85" s="5">
        <f t="shared" si="149"/>
        <v>0</v>
      </c>
      <c r="M85" s="5">
        <f t="shared" si="149"/>
        <v>0</v>
      </c>
      <c r="N85" s="5">
        <f t="shared" si="149"/>
        <v>0</v>
      </c>
      <c r="O85" s="5">
        <f t="shared" si="149"/>
        <v>0</v>
      </c>
      <c r="P85" s="5">
        <f t="shared" si="149"/>
        <v>0</v>
      </c>
      <c r="Q85" s="5">
        <f t="shared" si="149"/>
        <v>0</v>
      </c>
      <c r="R85" s="5">
        <f t="shared" si="149"/>
        <v>0</v>
      </c>
      <c r="S85" s="4">
        <f t="shared" si="148"/>
        <v>60000</v>
      </c>
    </row>
    <row r="86" spans="1:19" x14ac:dyDescent="0.3">
      <c r="B86" s="1" t="s">
        <v>115</v>
      </c>
      <c r="C86" s="4">
        <f>SUM(C83:C85)</f>
        <v>800000</v>
      </c>
      <c r="D86" s="4">
        <f t="shared" ref="D86" si="150">SUM(D83:D85)</f>
        <v>500000</v>
      </c>
      <c r="E86" s="4">
        <f t="shared" ref="E86" si="151">SUM(E83:E85)</f>
        <v>500000</v>
      </c>
      <c r="F86" s="4">
        <f t="shared" ref="F86" si="152">SUM(F83:F85)</f>
        <v>500000</v>
      </c>
      <c r="G86" s="4">
        <f t="shared" ref="G86" si="153">SUM(G83:G85)</f>
        <v>950000</v>
      </c>
      <c r="H86" s="4">
        <f t="shared" ref="H86" si="154">SUM(H83:H85)</f>
        <v>500000</v>
      </c>
      <c r="I86" s="4">
        <f t="shared" ref="I86" si="155">SUM(I83:I85)</f>
        <v>500000</v>
      </c>
      <c r="J86" s="4">
        <f t="shared" ref="J86" si="156">SUM(J83:J85)</f>
        <v>950000</v>
      </c>
      <c r="K86" s="4">
        <f t="shared" ref="K86" si="157">SUM(K83:K85)</f>
        <v>0</v>
      </c>
      <c r="L86" s="4">
        <f t="shared" ref="L86" si="158">SUM(L83:L85)</f>
        <v>0</v>
      </c>
      <c r="M86" s="4">
        <f t="shared" ref="M86" si="159">SUM(M83:M85)</f>
        <v>0</v>
      </c>
      <c r="N86" s="4">
        <f t="shared" ref="N86" si="160">SUM(N83:N85)</f>
        <v>0</v>
      </c>
      <c r="O86" s="4">
        <f t="shared" ref="O86" si="161">SUM(O83:O85)</f>
        <v>0</v>
      </c>
      <c r="P86" s="4">
        <f t="shared" ref="P86" si="162">SUM(P83:P85)</f>
        <v>0</v>
      </c>
      <c r="Q86" s="4">
        <f t="shared" ref="Q86" si="163">SUM(Q83:Q85)</f>
        <v>0</v>
      </c>
      <c r="R86" s="4">
        <f t="shared" ref="R86" si="164">SUM(R83:R85)</f>
        <v>0</v>
      </c>
      <c r="S86" s="4">
        <f t="shared" si="148"/>
        <v>5200000</v>
      </c>
    </row>
    <row r="87" spans="1:19" x14ac:dyDescent="0.3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x14ac:dyDescent="0.3">
      <c r="B88" s="14" t="s">
        <v>116</v>
      </c>
      <c r="C88" s="4">
        <f>C80-C86</f>
        <v>0</v>
      </c>
      <c r="D88" s="4">
        <f t="shared" ref="D88:R88" si="165">D80-D86</f>
        <v>0</v>
      </c>
      <c r="E88" s="4">
        <f t="shared" si="165"/>
        <v>0</v>
      </c>
      <c r="F88" s="4">
        <f t="shared" si="165"/>
        <v>0</v>
      </c>
      <c r="G88" s="4">
        <f t="shared" si="165"/>
        <v>50000</v>
      </c>
      <c r="H88" s="4">
        <f t="shared" si="165"/>
        <v>0</v>
      </c>
      <c r="I88" s="4">
        <f t="shared" si="165"/>
        <v>0</v>
      </c>
      <c r="J88" s="4">
        <f t="shared" si="165"/>
        <v>50000</v>
      </c>
      <c r="K88" s="4">
        <f t="shared" si="165"/>
        <v>50000</v>
      </c>
      <c r="L88" s="4">
        <f t="shared" si="165"/>
        <v>0</v>
      </c>
      <c r="M88" s="4">
        <f t="shared" si="165"/>
        <v>0</v>
      </c>
      <c r="N88" s="4">
        <f t="shared" si="165"/>
        <v>0</v>
      </c>
      <c r="O88" s="4">
        <f t="shared" si="165"/>
        <v>0</v>
      </c>
      <c r="P88" s="4">
        <f t="shared" si="165"/>
        <v>0</v>
      </c>
      <c r="Q88" s="4">
        <f t="shared" si="165"/>
        <v>0</v>
      </c>
      <c r="R88" s="4">
        <f t="shared" si="165"/>
        <v>0</v>
      </c>
      <c r="S88" s="4">
        <f t="shared" ref="S88" si="166">SUM(C88:R88)</f>
        <v>150000</v>
      </c>
    </row>
    <row r="90" spans="1:19" x14ac:dyDescent="0.3">
      <c r="A90" s="14" t="s">
        <v>125</v>
      </c>
      <c r="B90" s="9" t="s">
        <v>104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9" x14ac:dyDescent="0.3">
      <c r="B91" s="1" t="s">
        <v>105</v>
      </c>
      <c r="C91" s="4">
        <f>C80</f>
        <v>800000</v>
      </c>
      <c r="D91" s="4">
        <f t="shared" ref="D91:R91" si="167">D80</f>
        <v>500000</v>
      </c>
      <c r="E91" s="4">
        <f t="shared" si="167"/>
        <v>500000</v>
      </c>
      <c r="F91" s="4">
        <f t="shared" si="167"/>
        <v>500000</v>
      </c>
      <c r="G91" s="4">
        <f t="shared" si="167"/>
        <v>1000000</v>
      </c>
      <c r="H91" s="4">
        <f t="shared" si="167"/>
        <v>500000</v>
      </c>
      <c r="I91" s="4">
        <f t="shared" si="167"/>
        <v>500000</v>
      </c>
      <c r="J91" s="4">
        <f t="shared" si="167"/>
        <v>1000000</v>
      </c>
      <c r="K91" s="4">
        <f t="shared" si="167"/>
        <v>50000</v>
      </c>
      <c r="L91" s="4">
        <f t="shared" si="167"/>
        <v>0</v>
      </c>
      <c r="M91" s="4">
        <f t="shared" si="167"/>
        <v>0</v>
      </c>
      <c r="N91" s="4">
        <f t="shared" si="167"/>
        <v>0</v>
      </c>
      <c r="O91" s="4">
        <f t="shared" si="167"/>
        <v>0</v>
      </c>
      <c r="P91" s="4">
        <f t="shared" si="167"/>
        <v>0</v>
      </c>
      <c r="Q91" s="4">
        <f t="shared" si="167"/>
        <v>0</v>
      </c>
      <c r="R91" s="4">
        <f t="shared" si="167"/>
        <v>0</v>
      </c>
      <c r="S91" s="4">
        <f t="shared" ref="S91:S94" si="168">SUM(C91:R91)</f>
        <v>5350000</v>
      </c>
    </row>
    <row r="92" spans="1:19" x14ac:dyDescent="0.3">
      <c r="B92" s="1" t="s">
        <v>107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4">
        <f t="shared" si="168"/>
        <v>0</v>
      </c>
    </row>
    <row r="93" spans="1:19" x14ac:dyDescent="0.3">
      <c r="B93" s="1" t="s">
        <v>106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4">
        <f t="shared" si="168"/>
        <v>0</v>
      </c>
    </row>
    <row r="94" spans="1:19" x14ac:dyDescent="0.3">
      <c r="B94" s="1" t="s">
        <v>115</v>
      </c>
      <c r="C94" s="4">
        <f>SUM(C91:C93)</f>
        <v>800000</v>
      </c>
      <c r="D94" s="4">
        <f t="shared" ref="D94" si="169">SUM(D91:D93)</f>
        <v>500000</v>
      </c>
      <c r="E94" s="4">
        <f t="shared" ref="E94" si="170">SUM(E91:E93)</f>
        <v>500000</v>
      </c>
      <c r="F94" s="4">
        <f t="shared" ref="F94" si="171">SUM(F91:F93)</f>
        <v>500000</v>
      </c>
      <c r="G94" s="4">
        <f t="shared" ref="G94" si="172">SUM(G91:G93)</f>
        <v>1000000</v>
      </c>
      <c r="H94" s="4">
        <f t="shared" ref="H94" si="173">SUM(H91:H93)</f>
        <v>500000</v>
      </c>
      <c r="I94" s="4">
        <f t="shared" ref="I94" si="174">SUM(I91:I93)</f>
        <v>500000</v>
      </c>
      <c r="J94" s="4">
        <f t="shared" ref="J94" si="175">SUM(J91:J93)</f>
        <v>1000000</v>
      </c>
      <c r="K94" s="4">
        <f t="shared" ref="K94" si="176">SUM(K91:K93)</f>
        <v>50000</v>
      </c>
      <c r="L94" s="4">
        <f t="shared" ref="L94" si="177">SUM(L91:L93)</f>
        <v>0</v>
      </c>
      <c r="M94" s="4">
        <f t="shared" ref="M94" si="178">SUM(M91:M93)</f>
        <v>0</v>
      </c>
      <c r="N94" s="4">
        <f t="shared" ref="N94" si="179">SUM(N91:N93)</f>
        <v>0</v>
      </c>
      <c r="O94" s="4">
        <f t="shared" ref="O94" si="180">SUM(O91:O93)</f>
        <v>0</v>
      </c>
      <c r="P94" s="4">
        <f t="shared" ref="P94" si="181">SUM(P91:P93)</f>
        <v>0</v>
      </c>
      <c r="Q94" s="4">
        <f t="shared" ref="Q94" si="182">SUM(Q91:Q93)</f>
        <v>0</v>
      </c>
      <c r="R94" s="4">
        <f t="shared" ref="R94" si="183">SUM(R91:R93)</f>
        <v>0</v>
      </c>
      <c r="S94" s="4">
        <f t="shared" si="168"/>
        <v>5350000</v>
      </c>
    </row>
    <row r="95" spans="1:19" x14ac:dyDescent="0.3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9" x14ac:dyDescent="0.3">
      <c r="B96" s="9" t="s">
        <v>114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9" x14ac:dyDescent="0.3">
      <c r="B97" s="1" t="s">
        <v>105</v>
      </c>
      <c r="C97" s="4">
        <f>C86</f>
        <v>800000</v>
      </c>
      <c r="D97" s="4">
        <f t="shared" ref="D97:R97" si="184">D86</f>
        <v>500000</v>
      </c>
      <c r="E97" s="4">
        <f t="shared" si="184"/>
        <v>500000</v>
      </c>
      <c r="F97" s="4">
        <f t="shared" si="184"/>
        <v>500000</v>
      </c>
      <c r="G97" s="4">
        <f t="shared" si="184"/>
        <v>950000</v>
      </c>
      <c r="H97" s="4">
        <f t="shared" si="184"/>
        <v>500000</v>
      </c>
      <c r="I97" s="4">
        <f t="shared" si="184"/>
        <v>500000</v>
      </c>
      <c r="J97" s="4">
        <f t="shared" si="184"/>
        <v>950000</v>
      </c>
      <c r="K97" s="4">
        <f t="shared" si="184"/>
        <v>0</v>
      </c>
      <c r="L97" s="4">
        <f t="shared" si="184"/>
        <v>0</v>
      </c>
      <c r="M97" s="4">
        <f t="shared" si="184"/>
        <v>0</v>
      </c>
      <c r="N97" s="4">
        <f t="shared" si="184"/>
        <v>0</v>
      </c>
      <c r="O97" s="4">
        <f t="shared" si="184"/>
        <v>0</v>
      </c>
      <c r="P97" s="4">
        <f t="shared" si="184"/>
        <v>0</v>
      </c>
      <c r="Q97" s="4">
        <f t="shared" si="184"/>
        <v>0</v>
      </c>
      <c r="R97" s="4">
        <f t="shared" si="184"/>
        <v>0</v>
      </c>
      <c r="S97" s="4">
        <f t="shared" ref="S97:S100" si="185">SUM(C97:R97)</f>
        <v>5200000</v>
      </c>
    </row>
    <row r="98" spans="1:19" x14ac:dyDescent="0.3">
      <c r="B98" s="1" t="s">
        <v>106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4">
        <f t="shared" si="185"/>
        <v>0</v>
      </c>
    </row>
    <row r="99" spans="1:19" x14ac:dyDescent="0.3">
      <c r="B99" s="1" t="s">
        <v>152</v>
      </c>
      <c r="C99" s="5">
        <f t="shared" ref="C99:R99" si="186">IFERROR(IF((C80-C86-C85)&lt;=0,C80-C86,C80/C$14),0)</f>
        <v>0</v>
      </c>
      <c r="D99" s="5">
        <f t="shared" si="186"/>
        <v>50000</v>
      </c>
      <c r="E99" s="5">
        <f t="shared" si="186"/>
        <v>0</v>
      </c>
      <c r="F99" s="5">
        <f t="shared" si="186"/>
        <v>0</v>
      </c>
      <c r="G99" s="5">
        <f t="shared" si="186"/>
        <v>50000</v>
      </c>
      <c r="H99" s="5">
        <f t="shared" si="186"/>
        <v>50000</v>
      </c>
      <c r="I99" s="5">
        <f>IFERROR(IF((I80-I86-I85)&lt;=0,I80-I86,I80/I$14),0)</f>
        <v>50000</v>
      </c>
      <c r="J99" s="5">
        <f t="shared" si="186"/>
        <v>50000</v>
      </c>
      <c r="K99" s="5">
        <f t="shared" si="186"/>
        <v>0</v>
      </c>
      <c r="L99" s="5">
        <f t="shared" si="186"/>
        <v>0</v>
      </c>
      <c r="M99" s="5">
        <f t="shared" si="186"/>
        <v>0</v>
      </c>
      <c r="N99" s="5">
        <f t="shared" si="186"/>
        <v>0</v>
      </c>
      <c r="O99" s="5">
        <f t="shared" si="186"/>
        <v>0</v>
      </c>
      <c r="P99" s="5">
        <f t="shared" si="186"/>
        <v>0</v>
      </c>
      <c r="Q99" s="5">
        <f t="shared" si="186"/>
        <v>0</v>
      </c>
      <c r="R99" s="5">
        <f t="shared" si="186"/>
        <v>0</v>
      </c>
      <c r="S99" s="4">
        <f t="shared" si="185"/>
        <v>250000</v>
      </c>
    </row>
    <row r="100" spans="1:19" x14ac:dyDescent="0.3">
      <c r="B100" s="1" t="s">
        <v>115</v>
      </c>
      <c r="C100" s="4">
        <f>SUM(C97:C99)</f>
        <v>800000</v>
      </c>
      <c r="D100" s="4">
        <f t="shared" ref="D100" si="187">SUM(D97:D99)</f>
        <v>550000</v>
      </c>
      <c r="E100" s="4">
        <f t="shared" ref="E100" si="188">SUM(E97:E99)</f>
        <v>500000</v>
      </c>
      <c r="F100" s="4">
        <f t="shared" ref="F100" si="189">SUM(F97:F99)</f>
        <v>500000</v>
      </c>
      <c r="G100" s="4">
        <f t="shared" ref="G100" si="190">SUM(G97:G99)</f>
        <v>1000000</v>
      </c>
      <c r="H100" s="4">
        <f t="shared" ref="H100" si="191">SUM(H97:H99)</f>
        <v>550000</v>
      </c>
      <c r="I100" s="4">
        <f t="shared" ref="I100" si="192">SUM(I97:I99)</f>
        <v>550000</v>
      </c>
      <c r="J100" s="4">
        <f t="shared" ref="J100" si="193">SUM(J97:J99)</f>
        <v>1000000</v>
      </c>
      <c r="K100" s="4">
        <f t="shared" ref="K100" si="194">SUM(K97:K99)</f>
        <v>0</v>
      </c>
      <c r="L100" s="4">
        <f t="shared" ref="L100" si="195">SUM(L97:L99)</f>
        <v>0</v>
      </c>
      <c r="M100" s="4">
        <f t="shared" ref="M100" si="196">SUM(M97:M99)</f>
        <v>0</v>
      </c>
      <c r="N100" s="4">
        <f t="shared" ref="N100" si="197">SUM(N97:N99)</f>
        <v>0</v>
      </c>
      <c r="O100" s="4">
        <f t="shared" ref="O100" si="198">SUM(O97:O99)</f>
        <v>0</v>
      </c>
      <c r="P100" s="4">
        <f t="shared" ref="P100" si="199">SUM(P97:P99)</f>
        <v>0</v>
      </c>
      <c r="Q100" s="4">
        <f t="shared" ref="Q100" si="200">SUM(Q97:Q99)</f>
        <v>0</v>
      </c>
      <c r="R100" s="4">
        <f t="shared" ref="R100" si="201">SUM(R97:R99)</f>
        <v>0</v>
      </c>
      <c r="S100" s="4">
        <f t="shared" si="185"/>
        <v>5450000</v>
      </c>
    </row>
    <row r="101" spans="1:19" x14ac:dyDescent="0.3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x14ac:dyDescent="0.3">
      <c r="B102" s="14" t="s">
        <v>116</v>
      </c>
      <c r="C102" s="4">
        <f>C94-C100</f>
        <v>0</v>
      </c>
      <c r="D102" s="4">
        <f t="shared" ref="D102:R102" si="202">D94-D100</f>
        <v>-50000</v>
      </c>
      <c r="E102" s="4">
        <f t="shared" si="202"/>
        <v>0</v>
      </c>
      <c r="F102" s="4">
        <f t="shared" si="202"/>
        <v>0</v>
      </c>
      <c r="G102" s="4">
        <f t="shared" si="202"/>
        <v>0</v>
      </c>
      <c r="H102" s="4">
        <f t="shared" si="202"/>
        <v>-50000</v>
      </c>
      <c r="I102" s="4">
        <f t="shared" si="202"/>
        <v>-50000</v>
      </c>
      <c r="J102" s="4">
        <f t="shared" si="202"/>
        <v>0</v>
      </c>
      <c r="K102" s="4">
        <f t="shared" si="202"/>
        <v>50000</v>
      </c>
      <c r="L102" s="4">
        <f t="shared" si="202"/>
        <v>0</v>
      </c>
      <c r="M102" s="4">
        <f t="shared" si="202"/>
        <v>0</v>
      </c>
      <c r="N102" s="4">
        <f t="shared" si="202"/>
        <v>0</v>
      </c>
      <c r="O102" s="4">
        <f t="shared" si="202"/>
        <v>0</v>
      </c>
      <c r="P102" s="4">
        <f t="shared" si="202"/>
        <v>0</v>
      </c>
      <c r="Q102" s="4">
        <f t="shared" si="202"/>
        <v>0</v>
      </c>
      <c r="R102" s="4">
        <f t="shared" si="202"/>
        <v>0</v>
      </c>
      <c r="S102" s="4">
        <f t="shared" ref="S102" si="203">SUM(C102:R102)</f>
        <v>-100000</v>
      </c>
    </row>
    <row r="104" spans="1:19" x14ac:dyDescent="0.3">
      <c r="A104" s="14" t="s">
        <v>126</v>
      </c>
      <c r="B104" s="9" t="s">
        <v>104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9" x14ac:dyDescent="0.3">
      <c r="B105" s="1" t="s">
        <v>105</v>
      </c>
      <c r="C105" s="4">
        <f>C94</f>
        <v>800000</v>
      </c>
      <c r="D105" s="4">
        <f t="shared" ref="D105:R105" si="204">D94</f>
        <v>500000</v>
      </c>
      <c r="E105" s="4">
        <f t="shared" si="204"/>
        <v>500000</v>
      </c>
      <c r="F105" s="4">
        <f t="shared" si="204"/>
        <v>500000</v>
      </c>
      <c r="G105" s="4">
        <f t="shared" si="204"/>
        <v>1000000</v>
      </c>
      <c r="H105" s="4">
        <f t="shared" si="204"/>
        <v>500000</v>
      </c>
      <c r="I105" s="4">
        <f t="shared" si="204"/>
        <v>500000</v>
      </c>
      <c r="J105" s="4">
        <f t="shared" si="204"/>
        <v>1000000</v>
      </c>
      <c r="K105" s="4">
        <f t="shared" si="204"/>
        <v>50000</v>
      </c>
      <c r="L105" s="4">
        <f t="shared" si="204"/>
        <v>0</v>
      </c>
      <c r="M105" s="4">
        <f t="shared" si="204"/>
        <v>0</v>
      </c>
      <c r="N105" s="4">
        <f t="shared" si="204"/>
        <v>0</v>
      </c>
      <c r="O105" s="4">
        <f t="shared" si="204"/>
        <v>0</v>
      </c>
      <c r="P105" s="4">
        <f t="shared" si="204"/>
        <v>0</v>
      </c>
      <c r="Q105" s="4">
        <f t="shared" si="204"/>
        <v>0</v>
      </c>
      <c r="R105" s="4">
        <f t="shared" si="204"/>
        <v>0</v>
      </c>
      <c r="S105" s="4">
        <f t="shared" ref="S105:S108" si="205">SUM(C105:R105)</f>
        <v>5350000</v>
      </c>
    </row>
    <row r="106" spans="1:19" x14ac:dyDescent="0.3">
      <c r="B106" s="1" t="s">
        <v>107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4">
        <f t="shared" si="205"/>
        <v>0</v>
      </c>
    </row>
    <row r="107" spans="1:19" x14ac:dyDescent="0.3">
      <c r="B107" s="1" t="s">
        <v>106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4">
        <f t="shared" si="205"/>
        <v>0</v>
      </c>
    </row>
    <row r="108" spans="1:19" x14ac:dyDescent="0.3">
      <c r="B108" s="1" t="s">
        <v>115</v>
      </c>
      <c r="C108" s="4">
        <f>SUM(C105:C107)</f>
        <v>800000</v>
      </c>
      <c r="D108" s="4">
        <f t="shared" ref="D108" si="206">SUM(D105:D107)</f>
        <v>500000</v>
      </c>
      <c r="E108" s="4">
        <f t="shared" ref="E108" si="207">SUM(E105:E107)</f>
        <v>500000</v>
      </c>
      <c r="F108" s="4">
        <f t="shared" ref="F108" si="208">SUM(F105:F107)</f>
        <v>500000</v>
      </c>
      <c r="G108" s="4">
        <f t="shared" ref="G108" si="209">SUM(G105:G107)</f>
        <v>1000000</v>
      </c>
      <c r="H108" s="4">
        <f t="shared" ref="H108" si="210">SUM(H105:H107)</f>
        <v>500000</v>
      </c>
      <c r="I108" s="4">
        <f t="shared" ref="I108" si="211">SUM(I105:I107)</f>
        <v>500000</v>
      </c>
      <c r="J108" s="4">
        <f t="shared" ref="J108" si="212">SUM(J105:J107)</f>
        <v>1000000</v>
      </c>
      <c r="K108" s="4">
        <f t="shared" ref="K108" si="213">SUM(K105:K107)</f>
        <v>50000</v>
      </c>
      <c r="L108" s="4">
        <f t="shared" ref="L108" si="214">SUM(L105:L107)</f>
        <v>0</v>
      </c>
      <c r="M108" s="4">
        <f t="shared" ref="M108" si="215">SUM(M105:M107)</f>
        <v>0</v>
      </c>
      <c r="N108" s="4">
        <f t="shared" ref="N108" si="216">SUM(N105:N107)</f>
        <v>0</v>
      </c>
      <c r="O108" s="4">
        <f t="shared" ref="O108" si="217">SUM(O105:O107)</f>
        <v>0</v>
      </c>
      <c r="P108" s="4">
        <f t="shared" ref="P108" si="218">SUM(P105:P107)</f>
        <v>0</v>
      </c>
      <c r="Q108" s="4">
        <f t="shared" ref="Q108" si="219">SUM(Q105:Q107)</f>
        <v>0</v>
      </c>
      <c r="R108" s="4">
        <f t="shared" ref="R108" si="220">SUM(R105:R107)</f>
        <v>0</v>
      </c>
      <c r="S108" s="4">
        <f t="shared" si="205"/>
        <v>5350000</v>
      </c>
    </row>
    <row r="109" spans="1:19" x14ac:dyDescent="0.3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9" x14ac:dyDescent="0.3">
      <c r="B110" s="9" t="s">
        <v>114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9" x14ac:dyDescent="0.3">
      <c r="B111" s="1" t="s">
        <v>105</v>
      </c>
      <c r="C111" s="4">
        <f>C100</f>
        <v>800000</v>
      </c>
      <c r="D111" s="4">
        <f t="shared" ref="D111:R111" si="221">D100</f>
        <v>550000</v>
      </c>
      <c r="E111" s="4">
        <f t="shared" si="221"/>
        <v>500000</v>
      </c>
      <c r="F111" s="4">
        <f t="shared" si="221"/>
        <v>500000</v>
      </c>
      <c r="G111" s="4">
        <f t="shared" si="221"/>
        <v>1000000</v>
      </c>
      <c r="H111" s="4">
        <f t="shared" si="221"/>
        <v>550000</v>
      </c>
      <c r="I111" s="4">
        <f t="shared" si="221"/>
        <v>550000</v>
      </c>
      <c r="J111" s="4">
        <f t="shared" si="221"/>
        <v>1000000</v>
      </c>
      <c r="K111" s="4">
        <f t="shared" si="221"/>
        <v>0</v>
      </c>
      <c r="L111" s="4">
        <f t="shared" si="221"/>
        <v>0</v>
      </c>
      <c r="M111" s="4">
        <f t="shared" si="221"/>
        <v>0</v>
      </c>
      <c r="N111" s="4">
        <f t="shared" si="221"/>
        <v>0</v>
      </c>
      <c r="O111" s="4">
        <f t="shared" si="221"/>
        <v>0</v>
      </c>
      <c r="P111" s="4">
        <f t="shared" si="221"/>
        <v>0</v>
      </c>
      <c r="Q111" s="4">
        <f t="shared" si="221"/>
        <v>0</v>
      </c>
      <c r="R111" s="4">
        <f t="shared" si="221"/>
        <v>0</v>
      </c>
      <c r="S111" s="4">
        <f t="shared" ref="S111:S114" si="222">SUM(C111:R111)</f>
        <v>5450000</v>
      </c>
    </row>
    <row r="112" spans="1:19" x14ac:dyDescent="0.3">
      <c r="B112" s="1" t="s">
        <v>106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4">
        <f t="shared" si="222"/>
        <v>0</v>
      </c>
    </row>
    <row r="113" spans="1:19" x14ac:dyDescent="0.3">
      <c r="B113" s="1" t="s">
        <v>152</v>
      </c>
      <c r="C113" s="5">
        <f t="shared" ref="C113:R113" si="223">IFERROR(IF((C94-C100-C99)&lt;=0,C94-C100,C94/C$14),0)</f>
        <v>0</v>
      </c>
      <c r="D113" s="5">
        <f t="shared" si="223"/>
        <v>-50000</v>
      </c>
      <c r="E113" s="5">
        <f t="shared" si="223"/>
        <v>0</v>
      </c>
      <c r="F113" s="5">
        <f t="shared" si="223"/>
        <v>0</v>
      </c>
      <c r="G113" s="5">
        <f t="shared" si="223"/>
        <v>0</v>
      </c>
      <c r="H113" s="5">
        <f t="shared" si="223"/>
        <v>-50000</v>
      </c>
      <c r="I113" s="5">
        <f>IFERROR(IF((I94-I100-I99)&lt;=0,I94-I100,I94/I$14),0)</f>
        <v>-50000</v>
      </c>
      <c r="J113" s="5">
        <f t="shared" si="223"/>
        <v>0</v>
      </c>
      <c r="K113" s="5">
        <f t="shared" si="223"/>
        <v>0</v>
      </c>
      <c r="L113" s="5">
        <f t="shared" si="223"/>
        <v>0</v>
      </c>
      <c r="M113" s="5">
        <f t="shared" si="223"/>
        <v>0</v>
      </c>
      <c r="N113" s="5">
        <f t="shared" si="223"/>
        <v>0</v>
      </c>
      <c r="O113" s="5">
        <f t="shared" si="223"/>
        <v>0</v>
      </c>
      <c r="P113" s="5">
        <f t="shared" si="223"/>
        <v>0</v>
      </c>
      <c r="Q113" s="5">
        <f t="shared" si="223"/>
        <v>0</v>
      </c>
      <c r="R113" s="5">
        <f t="shared" si="223"/>
        <v>0</v>
      </c>
      <c r="S113" s="4">
        <f t="shared" si="222"/>
        <v>-150000</v>
      </c>
    </row>
    <row r="114" spans="1:19" x14ac:dyDescent="0.3">
      <c r="B114" s="1" t="s">
        <v>115</v>
      </c>
      <c r="C114" s="4">
        <f>SUM(C111:C113)</f>
        <v>800000</v>
      </c>
      <c r="D114" s="4">
        <f t="shared" ref="D114" si="224">SUM(D111:D113)</f>
        <v>500000</v>
      </c>
      <c r="E114" s="4">
        <f t="shared" ref="E114" si="225">SUM(E111:E113)</f>
        <v>500000</v>
      </c>
      <c r="F114" s="4">
        <f t="shared" ref="F114" si="226">SUM(F111:F113)</f>
        <v>500000</v>
      </c>
      <c r="G114" s="4">
        <f t="shared" ref="G114" si="227">SUM(G111:G113)</f>
        <v>1000000</v>
      </c>
      <c r="H114" s="4">
        <f t="shared" ref="H114" si="228">SUM(H111:H113)</f>
        <v>500000</v>
      </c>
      <c r="I114" s="4">
        <f t="shared" ref="I114" si="229">SUM(I111:I113)</f>
        <v>500000</v>
      </c>
      <c r="J114" s="4">
        <f t="shared" ref="J114" si="230">SUM(J111:J113)</f>
        <v>1000000</v>
      </c>
      <c r="K114" s="4">
        <f t="shared" ref="K114" si="231">SUM(K111:K113)</f>
        <v>0</v>
      </c>
      <c r="L114" s="4">
        <f t="shared" ref="L114" si="232">SUM(L111:L113)</f>
        <v>0</v>
      </c>
      <c r="M114" s="4">
        <f t="shared" ref="M114" si="233">SUM(M111:M113)</f>
        <v>0</v>
      </c>
      <c r="N114" s="4">
        <f t="shared" ref="N114" si="234">SUM(N111:N113)</f>
        <v>0</v>
      </c>
      <c r="O114" s="4">
        <f t="shared" ref="O114" si="235">SUM(O111:O113)</f>
        <v>0</v>
      </c>
      <c r="P114" s="4">
        <f t="shared" ref="P114" si="236">SUM(P111:P113)</f>
        <v>0</v>
      </c>
      <c r="Q114" s="4">
        <f t="shared" ref="Q114" si="237">SUM(Q111:Q113)</f>
        <v>0</v>
      </c>
      <c r="R114" s="4">
        <f t="shared" ref="R114" si="238">SUM(R111:R113)</f>
        <v>0</v>
      </c>
      <c r="S114" s="4">
        <f t="shared" si="222"/>
        <v>5300000</v>
      </c>
    </row>
    <row r="115" spans="1:19" x14ac:dyDescent="0.3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x14ac:dyDescent="0.3">
      <c r="B116" s="14" t="s">
        <v>116</v>
      </c>
      <c r="C116" s="4">
        <f>C108-C114</f>
        <v>0</v>
      </c>
      <c r="D116" s="4">
        <f t="shared" ref="D116:R116" si="239">D108-D114</f>
        <v>0</v>
      </c>
      <c r="E116" s="4">
        <f t="shared" si="239"/>
        <v>0</v>
      </c>
      <c r="F116" s="4">
        <f t="shared" si="239"/>
        <v>0</v>
      </c>
      <c r="G116" s="4">
        <f t="shared" si="239"/>
        <v>0</v>
      </c>
      <c r="H116" s="4">
        <f t="shared" si="239"/>
        <v>0</v>
      </c>
      <c r="I116" s="4">
        <f t="shared" si="239"/>
        <v>0</v>
      </c>
      <c r="J116" s="4">
        <f t="shared" si="239"/>
        <v>0</v>
      </c>
      <c r="K116" s="4">
        <f t="shared" si="239"/>
        <v>50000</v>
      </c>
      <c r="L116" s="4">
        <f t="shared" si="239"/>
        <v>0</v>
      </c>
      <c r="M116" s="4">
        <f t="shared" si="239"/>
        <v>0</v>
      </c>
      <c r="N116" s="4">
        <f t="shared" si="239"/>
        <v>0</v>
      </c>
      <c r="O116" s="4">
        <f t="shared" si="239"/>
        <v>0</v>
      </c>
      <c r="P116" s="4">
        <f t="shared" si="239"/>
        <v>0</v>
      </c>
      <c r="Q116" s="4">
        <f t="shared" si="239"/>
        <v>0</v>
      </c>
      <c r="R116" s="4">
        <f t="shared" si="239"/>
        <v>0</v>
      </c>
      <c r="S116" s="4">
        <f t="shared" ref="S116" si="240">SUM(C116:R116)</f>
        <v>50000</v>
      </c>
    </row>
    <row r="117" spans="1:19" x14ac:dyDescent="0.3">
      <c r="C117" s="28"/>
      <c r="D117" s="28"/>
      <c r="E117" s="28"/>
      <c r="F117" s="28"/>
      <c r="G117" s="28"/>
      <c r="H117" s="28"/>
      <c r="I117" s="28"/>
      <c r="J117" s="28"/>
    </row>
    <row r="120" spans="1:19" x14ac:dyDescent="0.3">
      <c r="B120" s="21" t="s">
        <v>127</v>
      </c>
    </row>
    <row r="121" spans="1:19" x14ac:dyDescent="0.3">
      <c r="C121" s="35" t="s">
        <v>101</v>
      </c>
      <c r="D121" s="1" t="s">
        <v>112</v>
      </c>
      <c r="E121" s="1" t="s">
        <v>112</v>
      </c>
      <c r="F121" s="1" t="s">
        <v>112</v>
      </c>
      <c r="G121" s="1" t="s">
        <v>112</v>
      </c>
      <c r="H121" s="1" t="s">
        <v>112</v>
      </c>
      <c r="I121" s="1" t="s">
        <v>112</v>
      </c>
      <c r="J121" s="1" t="s">
        <v>112</v>
      </c>
      <c r="K121" s="1" t="s">
        <v>112</v>
      </c>
      <c r="L121" s="1" t="s">
        <v>112</v>
      </c>
      <c r="M121" s="1" t="s">
        <v>112</v>
      </c>
      <c r="N121" s="1" t="s">
        <v>112</v>
      </c>
      <c r="O121" s="1" t="s">
        <v>112</v>
      </c>
      <c r="P121" s="1" t="s">
        <v>112</v>
      </c>
      <c r="Q121" s="1" t="s">
        <v>112</v>
      </c>
      <c r="R121" s="1" t="s">
        <v>112</v>
      </c>
      <c r="S121" s="1" t="s">
        <v>113</v>
      </c>
    </row>
    <row r="123" spans="1:19" x14ac:dyDescent="0.3">
      <c r="C123" s="33"/>
    </row>
    <row r="124" spans="1:19" x14ac:dyDescent="0.3">
      <c r="S124" s="28"/>
    </row>
    <row r="125" spans="1:19" x14ac:dyDescent="0.3">
      <c r="A125" s="14" t="s">
        <v>103</v>
      </c>
      <c r="B125" s="1" t="s">
        <v>119</v>
      </c>
      <c r="C125" s="4">
        <v>10000000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S125" s="4">
        <f t="shared" ref="S125:S187" si="241">SUM(C125:R125)</f>
        <v>10000000</v>
      </c>
    </row>
    <row r="126" spans="1:19" x14ac:dyDescent="0.3">
      <c r="B126" s="1" t="s">
        <v>120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f t="shared" si="241"/>
        <v>0</v>
      </c>
    </row>
    <row r="127" spans="1:19" x14ac:dyDescent="0.3">
      <c r="B127" s="14" t="s">
        <v>116</v>
      </c>
      <c r="C127" s="4">
        <f>C125-C126</f>
        <v>10000000</v>
      </c>
      <c r="D127" s="4">
        <f t="shared" ref="D127" si="242">D125-D126</f>
        <v>0</v>
      </c>
      <c r="E127" s="4">
        <f t="shared" ref="E127" si="243">E125-E126</f>
        <v>0</v>
      </c>
      <c r="F127" s="4">
        <f t="shared" ref="F127" si="244">F125-F126</f>
        <v>0</v>
      </c>
      <c r="G127" s="4">
        <f t="shared" ref="G127" si="245">G125-G126</f>
        <v>0</v>
      </c>
      <c r="H127" s="4">
        <f t="shared" ref="H127" si="246">H125-H126</f>
        <v>0</v>
      </c>
      <c r="I127" s="4">
        <f t="shared" ref="I127" si="247">I125-I126</f>
        <v>0</v>
      </c>
      <c r="J127" s="4">
        <f t="shared" ref="J127" si="248">J125-J126</f>
        <v>0</v>
      </c>
      <c r="K127" s="4">
        <f t="shared" ref="K127" si="249">K125-K126</f>
        <v>0</v>
      </c>
      <c r="L127" s="4">
        <f t="shared" ref="L127" si="250">L125-L126</f>
        <v>0</v>
      </c>
      <c r="M127" s="4">
        <f t="shared" ref="M127" si="251">M125-M126</f>
        <v>0</v>
      </c>
      <c r="N127" s="4">
        <f t="shared" ref="N127" si="252">N125-N126</f>
        <v>0</v>
      </c>
      <c r="O127" s="4">
        <f t="shared" ref="O127" si="253">O125-O126</f>
        <v>0</v>
      </c>
      <c r="P127" s="4">
        <f t="shared" ref="P127" si="254">P125-P126</f>
        <v>0</v>
      </c>
      <c r="Q127" s="4">
        <f t="shared" ref="Q127" si="255">Q125-Q126</f>
        <v>0</v>
      </c>
      <c r="R127" s="4">
        <f t="shared" ref="R127" si="256">R125-R126</f>
        <v>0</v>
      </c>
      <c r="S127" s="4">
        <f t="shared" si="241"/>
        <v>10000000</v>
      </c>
    </row>
    <row r="128" spans="1:19" x14ac:dyDescent="0.3">
      <c r="C128" s="4"/>
      <c r="D128" s="4"/>
      <c r="E128" s="4"/>
      <c r="F128" s="4"/>
      <c r="G128" s="4"/>
      <c r="H128" s="4"/>
      <c r="I128" s="4"/>
      <c r="J128" s="4"/>
      <c r="S128" s="4">
        <f t="shared" si="241"/>
        <v>0</v>
      </c>
    </row>
    <row r="129" spans="1:19" x14ac:dyDescent="0.3">
      <c r="A129" s="14" t="s">
        <v>100</v>
      </c>
      <c r="B129" s="9" t="s">
        <v>104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>
        <f t="shared" si="241"/>
        <v>0</v>
      </c>
    </row>
    <row r="130" spans="1:19" x14ac:dyDescent="0.3">
      <c r="B130" s="1" t="s">
        <v>105</v>
      </c>
      <c r="C130" s="4">
        <f t="shared" ref="C130:J130" si="257">C125</f>
        <v>10000000</v>
      </c>
      <c r="D130" s="4">
        <f t="shared" si="257"/>
        <v>0</v>
      </c>
      <c r="E130" s="4">
        <f t="shared" si="257"/>
        <v>0</v>
      </c>
      <c r="F130" s="4">
        <f t="shared" si="257"/>
        <v>0</v>
      </c>
      <c r="G130" s="4">
        <f t="shared" si="257"/>
        <v>0</v>
      </c>
      <c r="H130" s="4">
        <f t="shared" si="257"/>
        <v>0</v>
      </c>
      <c r="I130" s="4">
        <f t="shared" si="257"/>
        <v>0</v>
      </c>
      <c r="J130" s="4">
        <f t="shared" si="257"/>
        <v>0</v>
      </c>
      <c r="K130" s="4">
        <f t="shared" ref="K130:R130" si="258">K125</f>
        <v>0</v>
      </c>
      <c r="L130" s="4">
        <f t="shared" si="258"/>
        <v>0</v>
      </c>
      <c r="M130" s="4">
        <f t="shared" si="258"/>
        <v>0</v>
      </c>
      <c r="N130" s="4">
        <f t="shared" si="258"/>
        <v>0</v>
      </c>
      <c r="O130" s="4">
        <f t="shared" si="258"/>
        <v>0</v>
      </c>
      <c r="P130" s="4">
        <f t="shared" si="258"/>
        <v>0</v>
      </c>
      <c r="Q130" s="4">
        <f t="shared" si="258"/>
        <v>0</v>
      </c>
      <c r="R130" s="4">
        <f t="shared" si="258"/>
        <v>0</v>
      </c>
      <c r="S130" s="4">
        <f t="shared" si="241"/>
        <v>10000000</v>
      </c>
    </row>
    <row r="131" spans="1:19" x14ac:dyDescent="0.3">
      <c r="B131" s="1" t="s">
        <v>107</v>
      </c>
      <c r="C131" s="4">
        <v>10000000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f t="shared" si="241"/>
        <v>10000000</v>
      </c>
    </row>
    <row r="132" spans="1:19" x14ac:dyDescent="0.3">
      <c r="B132" s="1" t="s">
        <v>153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>
        <f t="shared" si="241"/>
        <v>0</v>
      </c>
    </row>
    <row r="133" spans="1:19" x14ac:dyDescent="0.3">
      <c r="B133" s="1" t="s">
        <v>106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f t="shared" si="241"/>
        <v>0</v>
      </c>
    </row>
    <row r="134" spans="1:19" x14ac:dyDescent="0.3">
      <c r="B134" s="1" t="s">
        <v>115</v>
      </c>
      <c r="C134" s="4">
        <f>SUM(C130:C133)</f>
        <v>20000000</v>
      </c>
      <c r="D134" s="4">
        <f t="shared" ref="D134" si="259">SUM(D130:D133)</f>
        <v>0</v>
      </c>
      <c r="E134" s="4">
        <f t="shared" ref="E134" si="260">SUM(E130:E133)</f>
        <v>0</v>
      </c>
      <c r="F134" s="4">
        <f t="shared" ref="F134" si="261">SUM(F130:F133)</f>
        <v>0</v>
      </c>
      <c r="G134" s="4">
        <f t="shared" ref="G134" si="262">SUM(G130:G133)</f>
        <v>0</v>
      </c>
      <c r="H134" s="4">
        <f t="shared" ref="H134" si="263">SUM(H130:H133)</f>
        <v>0</v>
      </c>
      <c r="I134" s="4">
        <f t="shared" ref="I134" si="264">SUM(I130:I133)</f>
        <v>0</v>
      </c>
      <c r="J134" s="4">
        <f t="shared" ref="J134" si="265">SUM(J130:J133)</f>
        <v>0</v>
      </c>
      <c r="K134" s="4">
        <f t="shared" ref="K134" si="266">SUM(K130:K133)</f>
        <v>0</v>
      </c>
      <c r="L134" s="4">
        <f t="shared" ref="L134" si="267">SUM(L130:L133)</f>
        <v>0</v>
      </c>
      <c r="M134" s="4">
        <f t="shared" ref="M134" si="268">SUM(M130:M133)</f>
        <v>0</v>
      </c>
      <c r="N134" s="4">
        <f t="shared" ref="N134" si="269">SUM(N130:N133)</f>
        <v>0</v>
      </c>
      <c r="O134" s="4">
        <f t="shared" ref="O134" si="270">SUM(O130:O133)</f>
        <v>0</v>
      </c>
      <c r="P134" s="4">
        <f t="shared" ref="P134" si="271">SUM(P130:P133)</f>
        <v>0</v>
      </c>
      <c r="Q134" s="4">
        <f t="shared" ref="Q134" si="272">SUM(Q130:Q133)</f>
        <v>0</v>
      </c>
      <c r="R134" s="4">
        <f t="shared" ref="R134" si="273">SUM(R130:R133)</f>
        <v>0</v>
      </c>
      <c r="S134" s="4">
        <f t="shared" si="241"/>
        <v>20000000</v>
      </c>
    </row>
    <row r="135" spans="1:19" x14ac:dyDescent="0.3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>
        <f t="shared" si="241"/>
        <v>0</v>
      </c>
    </row>
    <row r="136" spans="1:19" x14ac:dyDescent="0.3">
      <c r="B136" s="9" t="s">
        <v>114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>
        <f t="shared" si="241"/>
        <v>0</v>
      </c>
    </row>
    <row r="137" spans="1:19" x14ac:dyDescent="0.3">
      <c r="B137" s="1" t="s">
        <v>105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f t="shared" si="241"/>
        <v>0</v>
      </c>
    </row>
    <row r="138" spans="1:19" x14ac:dyDescent="0.3">
      <c r="B138" s="1" t="s">
        <v>106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f t="shared" si="241"/>
        <v>0</v>
      </c>
    </row>
    <row r="139" spans="1:19" x14ac:dyDescent="0.3">
      <c r="B139" s="1" t="s">
        <v>152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f t="shared" si="241"/>
        <v>0</v>
      </c>
    </row>
    <row r="140" spans="1:19" x14ac:dyDescent="0.3">
      <c r="B140" s="1" t="s">
        <v>115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f t="shared" si="241"/>
        <v>0</v>
      </c>
    </row>
    <row r="141" spans="1:19" x14ac:dyDescent="0.3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>
        <f t="shared" si="241"/>
        <v>0</v>
      </c>
    </row>
    <row r="142" spans="1:19" x14ac:dyDescent="0.3">
      <c r="B142" s="14" t="s">
        <v>116</v>
      </c>
      <c r="C142" s="4">
        <f t="shared" ref="C142:R142" si="274">C134-C140</f>
        <v>20000000</v>
      </c>
      <c r="D142" s="4">
        <f t="shared" si="274"/>
        <v>0</v>
      </c>
      <c r="E142" s="4">
        <f t="shared" si="274"/>
        <v>0</v>
      </c>
      <c r="F142" s="4">
        <f t="shared" si="274"/>
        <v>0</v>
      </c>
      <c r="G142" s="4">
        <f t="shared" si="274"/>
        <v>0</v>
      </c>
      <c r="H142" s="4">
        <f t="shared" si="274"/>
        <v>0</v>
      </c>
      <c r="I142" s="4">
        <f t="shared" si="274"/>
        <v>0</v>
      </c>
      <c r="J142" s="4">
        <f t="shared" si="274"/>
        <v>0</v>
      </c>
      <c r="K142" s="4">
        <f t="shared" si="274"/>
        <v>0</v>
      </c>
      <c r="L142" s="4">
        <f t="shared" si="274"/>
        <v>0</v>
      </c>
      <c r="M142" s="4">
        <f t="shared" si="274"/>
        <v>0</v>
      </c>
      <c r="N142" s="4">
        <f t="shared" si="274"/>
        <v>0</v>
      </c>
      <c r="O142" s="4">
        <f t="shared" si="274"/>
        <v>0</v>
      </c>
      <c r="P142" s="4">
        <f t="shared" si="274"/>
        <v>0</v>
      </c>
      <c r="Q142" s="4">
        <f t="shared" si="274"/>
        <v>0</v>
      </c>
      <c r="R142" s="4">
        <f t="shared" si="274"/>
        <v>0</v>
      </c>
      <c r="S142" s="4">
        <f t="shared" si="241"/>
        <v>20000000</v>
      </c>
    </row>
    <row r="143" spans="1:19" x14ac:dyDescent="0.3"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4"/>
    </row>
    <row r="144" spans="1:19" x14ac:dyDescent="0.3">
      <c r="A144" s="14" t="s">
        <v>118</v>
      </c>
      <c r="B144" s="9" t="s">
        <v>104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>
        <f t="shared" si="241"/>
        <v>0</v>
      </c>
    </row>
    <row r="145" spans="1:19" x14ac:dyDescent="0.3">
      <c r="B145" s="1" t="s">
        <v>105</v>
      </c>
      <c r="C145" s="4">
        <f>C134</f>
        <v>20000000</v>
      </c>
      <c r="D145" s="4">
        <f t="shared" ref="D145:R145" si="275">D134</f>
        <v>0</v>
      </c>
      <c r="E145" s="4">
        <f t="shared" si="275"/>
        <v>0</v>
      </c>
      <c r="F145" s="4">
        <f t="shared" si="275"/>
        <v>0</v>
      </c>
      <c r="G145" s="4">
        <f t="shared" si="275"/>
        <v>0</v>
      </c>
      <c r="H145" s="4">
        <f t="shared" si="275"/>
        <v>0</v>
      </c>
      <c r="I145" s="4">
        <f t="shared" si="275"/>
        <v>0</v>
      </c>
      <c r="J145" s="4">
        <f t="shared" si="275"/>
        <v>0</v>
      </c>
      <c r="K145" s="4">
        <f t="shared" si="275"/>
        <v>0</v>
      </c>
      <c r="L145" s="4">
        <f t="shared" si="275"/>
        <v>0</v>
      </c>
      <c r="M145" s="4">
        <f t="shared" si="275"/>
        <v>0</v>
      </c>
      <c r="N145" s="4">
        <f t="shared" si="275"/>
        <v>0</v>
      </c>
      <c r="O145" s="4">
        <f t="shared" si="275"/>
        <v>0</v>
      </c>
      <c r="P145" s="4">
        <f t="shared" si="275"/>
        <v>0</v>
      </c>
      <c r="Q145" s="4">
        <f t="shared" si="275"/>
        <v>0</v>
      </c>
      <c r="R145" s="4">
        <f t="shared" si="275"/>
        <v>0</v>
      </c>
      <c r="S145" s="4">
        <f t="shared" si="241"/>
        <v>20000000</v>
      </c>
    </row>
    <row r="146" spans="1:19" x14ac:dyDescent="0.3">
      <c r="B146" s="1" t="s">
        <v>107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4">
        <f t="shared" si="241"/>
        <v>0</v>
      </c>
    </row>
    <row r="147" spans="1:19" x14ac:dyDescent="0.3">
      <c r="B147" s="1" t="s">
        <v>153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>
        <f t="shared" si="241"/>
        <v>0</v>
      </c>
    </row>
    <row r="148" spans="1:19" x14ac:dyDescent="0.3">
      <c r="B148" s="1" t="s">
        <v>106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4">
        <f t="shared" si="241"/>
        <v>0</v>
      </c>
    </row>
    <row r="149" spans="1:19" x14ac:dyDescent="0.3">
      <c r="B149" s="1" t="s">
        <v>115</v>
      </c>
      <c r="C149" s="4">
        <f t="shared" ref="C149:R149" si="276">SUM(C145:C148)</f>
        <v>20000000</v>
      </c>
      <c r="D149" s="4">
        <f t="shared" si="276"/>
        <v>0</v>
      </c>
      <c r="E149" s="4">
        <f t="shared" si="276"/>
        <v>0</v>
      </c>
      <c r="F149" s="4">
        <f t="shared" si="276"/>
        <v>0</v>
      </c>
      <c r="G149" s="4">
        <f t="shared" si="276"/>
        <v>0</v>
      </c>
      <c r="H149" s="4">
        <f t="shared" si="276"/>
        <v>0</v>
      </c>
      <c r="I149" s="4">
        <f t="shared" si="276"/>
        <v>0</v>
      </c>
      <c r="J149" s="4">
        <f t="shared" si="276"/>
        <v>0</v>
      </c>
      <c r="K149" s="4">
        <f t="shared" si="276"/>
        <v>0</v>
      </c>
      <c r="L149" s="4">
        <f t="shared" si="276"/>
        <v>0</v>
      </c>
      <c r="M149" s="4">
        <f t="shared" si="276"/>
        <v>0</v>
      </c>
      <c r="N149" s="4">
        <f t="shared" si="276"/>
        <v>0</v>
      </c>
      <c r="O149" s="4">
        <f t="shared" si="276"/>
        <v>0</v>
      </c>
      <c r="P149" s="4">
        <f t="shared" si="276"/>
        <v>0</v>
      </c>
      <c r="Q149" s="4">
        <f t="shared" si="276"/>
        <v>0</v>
      </c>
      <c r="R149" s="4">
        <f t="shared" si="276"/>
        <v>0</v>
      </c>
      <c r="S149" s="4">
        <f t="shared" si="241"/>
        <v>20000000</v>
      </c>
    </row>
    <row r="150" spans="1:19" x14ac:dyDescent="0.3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x14ac:dyDescent="0.3">
      <c r="B151" s="9" t="s">
        <v>114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>
        <f t="shared" si="241"/>
        <v>0</v>
      </c>
    </row>
    <row r="152" spans="1:19" x14ac:dyDescent="0.3">
      <c r="B152" s="1" t="s">
        <v>105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f t="shared" si="241"/>
        <v>0</v>
      </c>
    </row>
    <row r="153" spans="1:19" x14ac:dyDescent="0.3">
      <c r="B153" s="1" t="s">
        <v>106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f t="shared" si="241"/>
        <v>0</v>
      </c>
    </row>
    <row r="154" spans="1:19" x14ac:dyDescent="0.3">
      <c r="B154" s="1" t="s">
        <v>152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f t="shared" si="241"/>
        <v>0</v>
      </c>
    </row>
    <row r="155" spans="1:19" x14ac:dyDescent="0.3">
      <c r="B155" s="1" t="s">
        <v>115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f t="shared" si="241"/>
        <v>0</v>
      </c>
    </row>
    <row r="156" spans="1:19" x14ac:dyDescent="0.3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x14ac:dyDescent="0.3">
      <c r="B157" s="14" t="s">
        <v>116</v>
      </c>
      <c r="C157" s="4">
        <f>C149-C155</f>
        <v>20000000</v>
      </c>
      <c r="D157" s="4">
        <f t="shared" ref="D157:R157" si="277">D149-D155</f>
        <v>0</v>
      </c>
      <c r="E157" s="4">
        <f t="shared" si="277"/>
        <v>0</v>
      </c>
      <c r="F157" s="4">
        <f t="shared" si="277"/>
        <v>0</v>
      </c>
      <c r="G157" s="4">
        <f t="shared" si="277"/>
        <v>0</v>
      </c>
      <c r="H157" s="4">
        <f t="shared" si="277"/>
        <v>0</v>
      </c>
      <c r="I157" s="4">
        <f t="shared" si="277"/>
        <v>0</v>
      </c>
      <c r="J157" s="4">
        <f t="shared" si="277"/>
        <v>0</v>
      </c>
      <c r="K157" s="4">
        <f t="shared" si="277"/>
        <v>0</v>
      </c>
      <c r="L157" s="4">
        <f t="shared" si="277"/>
        <v>0</v>
      </c>
      <c r="M157" s="4">
        <f t="shared" si="277"/>
        <v>0</v>
      </c>
      <c r="N157" s="4">
        <f t="shared" si="277"/>
        <v>0</v>
      </c>
      <c r="O157" s="4">
        <f t="shared" si="277"/>
        <v>0</v>
      </c>
      <c r="P157" s="4">
        <f t="shared" si="277"/>
        <v>0</v>
      </c>
      <c r="Q157" s="4">
        <f t="shared" si="277"/>
        <v>0</v>
      </c>
      <c r="R157" s="4">
        <f t="shared" si="277"/>
        <v>0</v>
      </c>
      <c r="S157" s="4">
        <f t="shared" si="241"/>
        <v>20000000</v>
      </c>
    </row>
    <row r="158" spans="1:19" x14ac:dyDescent="0.3">
      <c r="S158" s="4"/>
    </row>
    <row r="159" spans="1:19" x14ac:dyDescent="0.3">
      <c r="A159" s="14" t="s">
        <v>122</v>
      </c>
      <c r="B159" s="9" t="s">
        <v>104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>
        <f t="shared" si="241"/>
        <v>0</v>
      </c>
    </row>
    <row r="160" spans="1:19" x14ac:dyDescent="0.3">
      <c r="B160" s="1" t="s">
        <v>105</v>
      </c>
      <c r="C160" s="4">
        <f>C149</f>
        <v>20000000</v>
      </c>
      <c r="D160" s="4">
        <f t="shared" ref="D160:R160" si="278">D149</f>
        <v>0</v>
      </c>
      <c r="E160" s="4">
        <f t="shared" si="278"/>
        <v>0</v>
      </c>
      <c r="F160" s="4">
        <f t="shared" si="278"/>
        <v>0</v>
      </c>
      <c r="G160" s="4">
        <f t="shared" si="278"/>
        <v>0</v>
      </c>
      <c r="H160" s="4">
        <f t="shared" si="278"/>
        <v>0</v>
      </c>
      <c r="I160" s="4">
        <f t="shared" si="278"/>
        <v>0</v>
      </c>
      <c r="J160" s="4">
        <f t="shared" si="278"/>
        <v>0</v>
      </c>
      <c r="K160" s="4">
        <f t="shared" si="278"/>
        <v>0</v>
      </c>
      <c r="L160" s="4">
        <f t="shared" si="278"/>
        <v>0</v>
      </c>
      <c r="M160" s="4">
        <f t="shared" si="278"/>
        <v>0</v>
      </c>
      <c r="N160" s="4">
        <f t="shared" si="278"/>
        <v>0</v>
      </c>
      <c r="O160" s="4">
        <f t="shared" si="278"/>
        <v>0</v>
      </c>
      <c r="P160" s="4">
        <f t="shared" si="278"/>
        <v>0</v>
      </c>
      <c r="Q160" s="4">
        <f t="shared" si="278"/>
        <v>0</v>
      </c>
      <c r="R160" s="4">
        <f t="shared" si="278"/>
        <v>0</v>
      </c>
      <c r="S160" s="4">
        <f t="shared" si="241"/>
        <v>20000000</v>
      </c>
    </row>
    <row r="161" spans="1:19" x14ac:dyDescent="0.3">
      <c r="B161" s="1" t="s">
        <v>107</v>
      </c>
      <c r="C161" s="5">
        <v>20000000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4">
        <f t="shared" si="241"/>
        <v>20000000</v>
      </c>
    </row>
    <row r="162" spans="1:19" x14ac:dyDescent="0.3">
      <c r="B162" s="1" t="s">
        <v>153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>
        <f t="shared" si="241"/>
        <v>0</v>
      </c>
    </row>
    <row r="163" spans="1:19" x14ac:dyDescent="0.3">
      <c r="B163" s="1" t="s">
        <v>106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4">
        <f t="shared" si="241"/>
        <v>0</v>
      </c>
    </row>
    <row r="164" spans="1:19" x14ac:dyDescent="0.3">
      <c r="B164" s="1" t="s">
        <v>115</v>
      </c>
      <c r="C164" s="4">
        <f t="shared" ref="C164:R164" si="279">SUM(C160:C163)</f>
        <v>40000000</v>
      </c>
      <c r="D164" s="4">
        <f t="shared" si="279"/>
        <v>0</v>
      </c>
      <c r="E164" s="4">
        <f t="shared" si="279"/>
        <v>0</v>
      </c>
      <c r="F164" s="4">
        <f t="shared" si="279"/>
        <v>0</v>
      </c>
      <c r="G164" s="4">
        <f t="shared" si="279"/>
        <v>0</v>
      </c>
      <c r="H164" s="4">
        <f t="shared" si="279"/>
        <v>0</v>
      </c>
      <c r="I164" s="4">
        <f t="shared" si="279"/>
        <v>0</v>
      </c>
      <c r="J164" s="4">
        <f t="shared" si="279"/>
        <v>0</v>
      </c>
      <c r="K164" s="4">
        <f t="shared" si="279"/>
        <v>0</v>
      </c>
      <c r="L164" s="4">
        <f t="shared" si="279"/>
        <v>0</v>
      </c>
      <c r="M164" s="4">
        <f t="shared" si="279"/>
        <v>0</v>
      </c>
      <c r="N164" s="4">
        <f t="shared" si="279"/>
        <v>0</v>
      </c>
      <c r="O164" s="4">
        <f t="shared" si="279"/>
        <v>0</v>
      </c>
      <c r="P164" s="4">
        <f t="shared" si="279"/>
        <v>0</v>
      </c>
      <c r="Q164" s="4">
        <f t="shared" si="279"/>
        <v>0</v>
      </c>
      <c r="R164" s="4">
        <f t="shared" si="279"/>
        <v>0</v>
      </c>
      <c r="S164" s="4">
        <f t="shared" si="241"/>
        <v>40000000</v>
      </c>
    </row>
    <row r="165" spans="1:19" x14ac:dyDescent="0.3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x14ac:dyDescent="0.3">
      <c r="B166" s="9" t="s">
        <v>114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>
        <f t="shared" si="241"/>
        <v>0</v>
      </c>
    </row>
    <row r="167" spans="1:19" x14ac:dyDescent="0.3">
      <c r="B167" s="1" t="s">
        <v>105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f t="shared" si="241"/>
        <v>0</v>
      </c>
    </row>
    <row r="168" spans="1:19" x14ac:dyDescent="0.3">
      <c r="B168" s="1" t="s">
        <v>106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f t="shared" si="241"/>
        <v>0</v>
      </c>
    </row>
    <row r="169" spans="1:19" x14ac:dyDescent="0.3">
      <c r="B169" s="1" t="s">
        <v>152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f t="shared" si="241"/>
        <v>0</v>
      </c>
    </row>
    <row r="170" spans="1:19" x14ac:dyDescent="0.3">
      <c r="B170" s="1" t="s">
        <v>115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f t="shared" si="241"/>
        <v>0</v>
      </c>
    </row>
    <row r="171" spans="1:19" x14ac:dyDescent="0.3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x14ac:dyDescent="0.3">
      <c r="B172" s="14" t="s">
        <v>116</v>
      </c>
      <c r="C172" s="4">
        <f>C164-C170</f>
        <v>40000000</v>
      </c>
      <c r="D172" s="4">
        <f t="shared" ref="D172:R172" si="280">D164-D170</f>
        <v>0</v>
      </c>
      <c r="E172" s="4">
        <f t="shared" si="280"/>
        <v>0</v>
      </c>
      <c r="F172" s="4">
        <f t="shared" si="280"/>
        <v>0</v>
      </c>
      <c r="G172" s="4">
        <f t="shared" si="280"/>
        <v>0</v>
      </c>
      <c r="H172" s="4">
        <f t="shared" si="280"/>
        <v>0</v>
      </c>
      <c r="I172" s="4">
        <f t="shared" si="280"/>
        <v>0</v>
      </c>
      <c r="J172" s="4">
        <f t="shared" si="280"/>
        <v>0</v>
      </c>
      <c r="K172" s="4">
        <f t="shared" si="280"/>
        <v>0</v>
      </c>
      <c r="L172" s="4">
        <f t="shared" si="280"/>
        <v>0</v>
      </c>
      <c r="M172" s="4">
        <f t="shared" si="280"/>
        <v>0</v>
      </c>
      <c r="N172" s="4">
        <f t="shared" si="280"/>
        <v>0</v>
      </c>
      <c r="O172" s="4">
        <f t="shared" si="280"/>
        <v>0</v>
      </c>
      <c r="P172" s="4">
        <f t="shared" si="280"/>
        <v>0</v>
      </c>
      <c r="Q172" s="4">
        <f t="shared" si="280"/>
        <v>0</v>
      </c>
      <c r="R172" s="4">
        <f t="shared" si="280"/>
        <v>0</v>
      </c>
      <c r="S172" s="4">
        <f t="shared" si="241"/>
        <v>40000000</v>
      </c>
    </row>
    <row r="173" spans="1:19" x14ac:dyDescent="0.3">
      <c r="S173" s="4"/>
    </row>
    <row r="174" spans="1:19" x14ac:dyDescent="0.3">
      <c r="A174" s="14" t="s">
        <v>123</v>
      </c>
      <c r="B174" s="9" t="s">
        <v>104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>
        <f t="shared" si="241"/>
        <v>0</v>
      </c>
    </row>
    <row r="175" spans="1:19" x14ac:dyDescent="0.3">
      <c r="B175" s="1" t="s">
        <v>105</v>
      </c>
      <c r="C175" s="4">
        <f>C164</f>
        <v>40000000</v>
      </c>
      <c r="D175" s="4">
        <f t="shared" ref="D175:R175" si="281">D164</f>
        <v>0</v>
      </c>
      <c r="E175" s="4">
        <f t="shared" si="281"/>
        <v>0</v>
      </c>
      <c r="F175" s="4">
        <f t="shared" si="281"/>
        <v>0</v>
      </c>
      <c r="G175" s="4">
        <f t="shared" si="281"/>
        <v>0</v>
      </c>
      <c r="H175" s="4">
        <f t="shared" si="281"/>
        <v>0</v>
      </c>
      <c r="I175" s="4">
        <f t="shared" si="281"/>
        <v>0</v>
      </c>
      <c r="J175" s="4">
        <f t="shared" si="281"/>
        <v>0</v>
      </c>
      <c r="K175" s="4">
        <f t="shared" si="281"/>
        <v>0</v>
      </c>
      <c r="L175" s="4">
        <f t="shared" si="281"/>
        <v>0</v>
      </c>
      <c r="M175" s="4">
        <f t="shared" si="281"/>
        <v>0</v>
      </c>
      <c r="N175" s="4">
        <f t="shared" si="281"/>
        <v>0</v>
      </c>
      <c r="O175" s="4">
        <f t="shared" si="281"/>
        <v>0</v>
      </c>
      <c r="P175" s="4">
        <f t="shared" si="281"/>
        <v>0</v>
      </c>
      <c r="Q175" s="4">
        <f t="shared" si="281"/>
        <v>0</v>
      </c>
      <c r="R175" s="4">
        <f t="shared" si="281"/>
        <v>0</v>
      </c>
      <c r="S175" s="4">
        <f t="shared" si="241"/>
        <v>40000000</v>
      </c>
    </row>
    <row r="176" spans="1:19" x14ac:dyDescent="0.3">
      <c r="B176" s="1" t="s">
        <v>107</v>
      </c>
      <c r="C176" s="5">
        <v>25000000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4">
        <f t="shared" si="241"/>
        <v>25000000</v>
      </c>
    </row>
    <row r="177" spans="1:19" x14ac:dyDescent="0.3">
      <c r="B177" s="1" t="s">
        <v>153</v>
      </c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4">
        <f t="shared" si="241"/>
        <v>0</v>
      </c>
    </row>
    <row r="178" spans="1:19" x14ac:dyDescent="0.3">
      <c r="B178" s="1" t="s">
        <v>106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4">
        <f t="shared" si="241"/>
        <v>0</v>
      </c>
    </row>
    <row r="179" spans="1:19" x14ac:dyDescent="0.3">
      <c r="B179" s="1" t="s">
        <v>115</v>
      </c>
      <c r="C179" s="4">
        <f>SUM(C175:C178)</f>
        <v>65000000</v>
      </c>
      <c r="D179" s="4">
        <f t="shared" ref="D179" si="282">SUM(D175:D178)</f>
        <v>0</v>
      </c>
      <c r="E179" s="4">
        <f t="shared" ref="E179" si="283">SUM(E175:E178)</f>
        <v>0</v>
      </c>
      <c r="F179" s="4">
        <f t="shared" ref="F179" si="284">SUM(F175:F178)</f>
        <v>0</v>
      </c>
      <c r="G179" s="4">
        <f t="shared" ref="G179" si="285">SUM(G175:G178)</f>
        <v>0</v>
      </c>
      <c r="H179" s="4">
        <f t="shared" ref="H179" si="286">SUM(H175:H178)</f>
        <v>0</v>
      </c>
      <c r="I179" s="4">
        <f t="shared" ref="I179" si="287">SUM(I175:I178)</f>
        <v>0</v>
      </c>
      <c r="J179" s="4">
        <f t="shared" ref="J179" si="288">SUM(J175:J178)</f>
        <v>0</v>
      </c>
      <c r="K179" s="4">
        <f t="shared" ref="K179" si="289">SUM(K175:K178)</f>
        <v>0</v>
      </c>
      <c r="L179" s="4">
        <f t="shared" ref="L179" si="290">SUM(L175:L178)</f>
        <v>0</v>
      </c>
      <c r="M179" s="4">
        <f t="shared" ref="M179" si="291">SUM(M175:M178)</f>
        <v>0</v>
      </c>
      <c r="N179" s="4">
        <f t="shared" ref="N179" si="292">SUM(N175:N178)</f>
        <v>0</v>
      </c>
      <c r="O179" s="4">
        <f t="shared" ref="O179" si="293">SUM(O175:O178)</f>
        <v>0</v>
      </c>
      <c r="P179" s="4">
        <f t="shared" ref="P179" si="294">SUM(P175:P178)</f>
        <v>0</v>
      </c>
      <c r="Q179" s="4">
        <f t="shared" ref="Q179" si="295">SUM(Q175:Q178)</f>
        <v>0</v>
      </c>
      <c r="R179" s="4">
        <f t="shared" ref="R179" si="296">SUM(R175:R178)</f>
        <v>0</v>
      </c>
      <c r="S179" s="4">
        <f t="shared" si="241"/>
        <v>65000000</v>
      </c>
    </row>
    <row r="180" spans="1:19" x14ac:dyDescent="0.3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x14ac:dyDescent="0.3">
      <c r="B181" s="9" t="s">
        <v>114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>
        <f t="shared" si="241"/>
        <v>0</v>
      </c>
    </row>
    <row r="182" spans="1:19" x14ac:dyDescent="0.3">
      <c r="B182" s="1" t="s">
        <v>105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f t="shared" si="241"/>
        <v>0</v>
      </c>
    </row>
    <row r="183" spans="1:19" x14ac:dyDescent="0.3">
      <c r="B183" s="1" t="s">
        <v>106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f t="shared" si="241"/>
        <v>0</v>
      </c>
    </row>
    <row r="184" spans="1:19" x14ac:dyDescent="0.3">
      <c r="B184" s="1" t="s">
        <v>152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f t="shared" si="241"/>
        <v>0</v>
      </c>
    </row>
    <row r="185" spans="1:19" x14ac:dyDescent="0.3">
      <c r="B185" s="1" t="s">
        <v>115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f t="shared" si="241"/>
        <v>0</v>
      </c>
    </row>
    <row r="186" spans="1:19" x14ac:dyDescent="0.3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x14ac:dyDescent="0.3">
      <c r="B187" s="14" t="s">
        <v>116</v>
      </c>
      <c r="C187" s="4">
        <f>C179-C185</f>
        <v>65000000</v>
      </c>
      <c r="D187" s="4">
        <f t="shared" ref="D187:R187" si="297">D179-D185</f>
        <v>0</v>
      </c>
      <c r="E187" s="4">
        <f t="shared" si="297"/>
        <v>0</v>
      </c>
      <c r="F187" s="4">
        <f t="shared" si="297"/>
        <v>0</v>
      </c>
      <c r="G187" s="4">
        <f t="shared" si="297"/>
        <v>0</v>
      </c>
      <c r="H187" s="4">
        <f t="shared" si="297"/>
        <v>0</v>
      </c>
      <c r="I187" s="4">
        <f t="shared" si="297"/>
        <v>0</v>
      </c>
      <c r="J187" s="4">
        <f t="shared" si="297"/>
        <v>0</v>
      </c>
      <c r="K187" s="4">
        <f t="shared" si="297"/>
        <v>0</v>
      </c>
      <c r="L187" s="4">
        <f t="shared" si="297"/>
        <v>0</v>
      </c>
      <c r="M187" s="4">
        <f t="shared" si="297"/>
        <v>0</v>
      </c>
      <c r="N187" s="4">
        <f t="shared" si="297"/>
        <v>0</v>
      </c>
      <c r="O187" s="4">
        <f t="shared" si="297"/>
        <v>0</v>
      </c>
      <c r="P187" s="4">
        <f t="shared" si="297"/>
        <v>0</v>
      </c>
      <c r="Q187" s="4">
        <f t="shared" si="297"/>
        <v>0</v>
      </c>
      <c r="R187" s="4">
        <f t="shared" si="297"/>
        <v>0</v>
      </c>
      <c r="S187" s="4">
        <f t="shared" si="241"/>
        <v>65000000</v>
      </c>
    </row>
    <row r="188" spans="1:19" x14ac:dyDescent="0.3">
      <c r="S188" s="4"/>
    </row>
    <row r="189" spans="1:19" x14ac:dyDescent="0.3">
      <c r="A189" s="14" t="s">
        <v>124</v>
      </c>
      <c r="B189" s="9" t="s">
        <v>104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>
        <f t="shared" ref="S189:S232" si="298">SUM(C189:R189)</f>
        <v>0</v>
      </c>
    </row>
    <row r="190" spans="1:19" x14ac:dyDescent="0.3">
      <c r="B190" s="1" t="s">
        <v>105</v>
      </c>
      <c r="C190" s="4">
        <f>C179</f>
        <v>65000000</v>
      </c>
      <c r="D190" s="4">
        <f t="shared" ref="D190:R190" si="299">D179</f>
        <v>0</v>
      </c>
      <c r="E190" s="4">
        <f t="shared" si="299"/>
        <v>0</v>
      </c>
      <c r="F190" s="4">
        <f t="shared" si="299"/>
        <v>0</v>
      </c>
      <c r="G190" s="4">
        <f t="shared" si="299"/>
        <v>0</v>
      </c>
      <c r="H190" s="4">
        <f t="shared" si="299"/>
        <v>0</v>
      </c>
      <c r="I190" s="4">
        <f t="shared" si="299"/>
        <v>0</v>
      </c>
      <c r="J190" s="4">
        <f t="shared" si="299"/>
        <v>0</v>
      </c>
      <c r="K190" s="4">
        <f t="shared" si="299"/>
        <v>0</v>
      </c>
      <c r="L190" s="4">
        <f t="shared" si="299"/>
        <v>0</v>
      </c>
      <c r="M190" s="4">
        <f t="shared" si="299"/>
        <v>0</v>
      </c>
      <c r="N190" s="4">
        <f t="shared" si="299"/>
        <v>0</v>
      </c>
      <c r="O190" s="4">
        <f t="shared" si="299"/>
        <v>0</v>
      </c>
      <c r="P190" s="4">
        <f t="shared" si="299"/>
        <v>0</v>
      </c>
      <c r="Q190" s="4">
        <f t="shared" si="299"/>
        <v>0</v>
      </c>
      <c r="R190" s="4">
        <f t="shared" si="299"/>
        <v>0</v>
      </c>
      <c r="S190" s="4">
        <f t="shared" si="298"/>
        <v>65000000</v>
      </c>
    </row>
    <row r="191" spans="1:19" x14ac:dyDescent="0.3">
      <c r="B191" s="1" t="s">
        <v>107</v>
      </c>
      <c r="C191" s="5">
        <v>40000000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4">
        <f t="shared" si="298"/>
        <v>40000000</v>
      </c>
    </row>
    <row r="192" spans="1:19" x14ac:dyDescent="0.3">
      <c r="B192" s="1" t="s">
        <v>153</v>
      </c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4">
        <f t="shared" si="298"/>
        <v>0</v>
      </c>
    </row>
    <row r="193" spans="1:19" x14ac:dyDescent="0.3">
      <c r="B193" s="1" t="s">
        <v>106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4">
        <f t="shared" si="298"/>
        <v>0</v>
      </c>
    </row>
    <row r="194" spans="1:19" x14ac:dyDescent="0.3">
      <c r="B194" s="1" t="s">
        <v>115</v>
      </c>
      <c r="C194" s="4">
        <f>SUM(C190:C193)</f>
        <v>105000000</v>
      </c>
      <c r="D194" s="4">
        <f t="shared" ref="D194" si="300">SUM(D190:D193)</f>
        <v>0</v>
      </c>
      <c r="E194" s="4">
        <f t="shared" ref="E194" si="301">SUM(E190:E193)</f>
        <v>0</v>
      </c>
      <c r="F194" s="4">
        <f t="shared" ref="F194" si="302">SUM(F190:F193)</f>
        <v>0</v>
      </c>
      <c r="G194" s="4">
        <f t="shared" ref="G194" si="303">SUM(G190:G193)</f>
        <v>0</v>
      </c>
      <c r="H194" s="4">
        <f t="shared" ref="H194" si="304">SUM(H190:H193)</f>
        <v>0</v>
      </c>
      <c r="I194" s="4">
        <f t="shared" ref="I194" si="305">SUM(I190:I193)</f>
        <v>0</v>
      </c>
      <c r="J194" s="4">
        <f t="shared" ref="J194" si="306">SUM(J190:J193)</f>
        <v>0</v>
      </c>
      <c r="K194" s="4">
        <f t="shared" ref="K194" si="307">SUM(K190:K193)</f>
        <v>0</v>
      </c>
      <c r="L194" s="4">
        <f t="shared" ref="L194" si="308">SUM(L190:L193)</f>
        <v>0</v>
      </c>
      <c r="M194" s="4">
        <f t="shared" ref="M194" si="309">SUM(M190:M193)</f>
        <v>0</v>
      </c>
      <c r="N194" s="4">
        <f t="shared" ref="N194" si="310">SUM(N190:N193)</f>
        <v>0</v>
      </c>
      <c r="O194" s="4">
        <f t="shared" ref="O194" si="311">SUM(O190:O193)</f>
        <v>0</v>
      </c>
      <c r="P194" s="4">
        <f t="shared" ref="P194" si="312">SUM(P190:P193)</f>
        <v>0</v>
      </c>
      <c r="Q194" s="4">
        <f t="shared" ref="Q194" si="313">SUM(Q190:Q193)</f>
        <v>0</v>
      </c>
      <c r="R194" s="4">
        <f t="shared" ref="R194" si="314">SUM(R190:R193)</f>
        <v>0</v>
      </c>
      <c r="S194" s="4">
        <f t="shared" si="298"/>
        <v>105000000</v>
      </c>
    </row>
    <row r="195" spans="1:19" x14ac:dyDescent="0.3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x14ac:dyDescent="0.3">
      <c r="B196" s="9" t="s">
        <v>114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>
        <f t="shared" si="298"/>
        <v>0</v>
      </c>
    </row>
    <row r="197" spans="1:19" x14ac:dyDescent="0.3">
      <c r="B197" s="1" t="s">
        <v>105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f t="shared" si="298"/>
        <v>0</v>
      </c>
    </row>
    <row r="198" spans="1:19" x14ac:dyDescent="0.3">
      <c r="B198" s="1" t="s">
        <v>106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f t="shared" si="298"/>
        <v>0</v>
      </c>
    </row>
    <row r="199" spans="1:19" x14ac:dyDescent="0.3">
      <c r="B199" s="1" t="s">
        <v>152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f t="shared" si="298"/>
        <v>0</v>
      </c>
    </row>
    <row r="200" spans="1:19" x14ac:dyDescent="0.3">
      <c r="B200" s="1" t="s">
        <v>115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f t="shared" si="298"/>
        <v>0</v>
      </c>
    </row>
    <row r="201" spans="1:19" x14ac:dyDescent="0.3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x14ac:dyDescent="0.3">
      <c r="B202" s="14" t="s">
        <v>116</v>
      </c>
      <c r="C202" s="4">
        <f>C194-C200</f>
        <v>105000000</v>
      </c>
      <c r="D202" s="4">
        <f t="shared" ref="D202:R202" si="315">D194-D200</f>
        <v>0</v>
      </c>
      <c r="E202" s="4">
        <f t="shared" si="315"/>
        <v>0</v>
      </c>
      <c r="F202" s="4">
        <f t="shared" si="315"/>
        <v>0</v>
      </c>
      <c r="G202" s="4">
        <f t="shared" si="315"/>
        <v>0</v>
      </c>
      <c r="H202" s="4">
        <f t="shared" si="315"/>
        <v>0</v>
      </c>
      <c r="I202" s="4">
        <f t="shared" si="315"/>
        <v>0</v>
      </c>
      <c r="J202" s="4">
        <f t="shared" si="315"/>
        <v>0</v>
      </c>
      <c r="K202" s="4">
        <f t="shared" si="315"/>
        <v>0</v>
      </c>
      <c r="L202" s="4">
        <f t="shared" si="315"/>
        <v>0</v>
      </c>
      <c r="M202" s="4">
        <f t="shared" si="315"/>
        <v>0</v>
      </c>
      <c r="N202" s="4">
        <f t="shared" si="315"/>
        <v>0</v>
      </c>
      <c r="O202" s="4">
        <f t="shared" si="315"/>
        <v>0</v>
      </c>
      <c r="P202" s="4">
        <f t="shared" si="315"/>
        <v>0</v>
      </c>
      <c r="Q202" s="4">
        <f t="shared" si="315"/>
        <v>0</v>
      </c>
      <c r="R202" s="4">
        <f t="shared" si="315"/>
        <v>0</v>
      </c>
      <c r="S202" s="4">
        <f t="shared" si="298"/>
        <v>105000000</v>
      </c>
    </row>
    <row r="203" spans="1:19" x14ac:dyDescent="0.3">
      <c r="S203" s="4"/>
    </row>
    <row r="204" spans="1:19" x14ac:dyDescent="0.3">
      <c r="A204" s="14" t="s">
        <v>125</v>
      </c>
      <c r="B204" s="9" t="s">
        <v>104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>
        <f t="shared" si="298"/>
        <v>0</v>
      </c>
    </row>
    <row r="205" spans="1:19" x14ac:dyDescent="0.3">
      <c r="B205" s="1" t="s">
        <v>105</v>
      </c>
      <c r="C205" s="4">
        <f>C194</f>
        <v>105000000</v>
      </c>
      <c r="D205" s="4">
        <f t="shared" ref="D205:R205" si="316">D194</f>
        <v>0</v>
      </c>
      <c r="E205" s="4">
        <f t="shared" si="316"/>
        <v>0</v>
      </c>
      <c r="F205" s="4">
        <f t="shared" si="316"/>
        <v>0</v>
      </c>
      <c r="G205" s="4">
        <f t="shared" si="316"/>
        <v>0</v>
      </c>
      <c r="H205" s="4">
        <f t="shared" si="316"/>
        <v>0</v>
      </c>
      <c r="I205" s="4">
        <f t="shared" si="316"/>
        <v>0</v>
      </c>
      <c r="J205" s="4">
        <f t="shared" si="316"/>
        <v>0</v>
      </c>
      <c r="K205" s="4">
        <f t="shared" si="316"/>
        <v>0</v>
      </c>
      <c r="L205" s="4">
        <f t="shared" si="316"/>
        <v>0</v>
      </c>
      <c r="M205" s="4">
        <f t="shared" si="316"/>
        <v>0</v>
      </c>
      <c r="N205" s="4">
        <f t="shared" si="316"/>
        <v>0</v>
      </c>
      <c r="O205" s="4">
        <f t="shared" si="316"/>
        <v>0</v>
      </c>
      <c r="P205" s="4">
        <f t="shared" si="316"/>
        <v>0</v>
      </c>
      <c r="Q205" s="4">
        <f t="shared" si="316"/>
        <v>0</v>
      </c>
      <c r="R205" s="4">
        <f t="shared" si="316"/>
        <v>0</v>
      </c>
      <c r="S205" s="4">
        <f t="shared" si="298"/>
        <v>105000000</v>
      </c>
    </row>
    <row r="206" spans="1:19" x14ac:dyDescent="0.3">
      <c r="B206" s="1" t="s">
        <v>107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4">
        <f t="shared" si="298"/>
        <v>0</v>
      </c>
    </row>
    <row r="207" spans="1:19" x14ac:dyDescent="0.3">
      <c r="B207" s="1" t="s">
        <v>153</v>
      </c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4">
        <f t="shared" si="298"/>
        <v>0</v>
      </c>
    </row>
    <row r="208" spans="1:19" x14ac:dyDescent="0.3">
      <c r="B208" s="1" t="s">
        <v>106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4">
        <f t="shared" si="298"/>
        <v>0</v>
      </c>
    </row>
    <row r="209" spans="1:19" x14ac:dyDescent="0.3">
      <c r="B209" s="1" t="s">
        <v>115</v>
      </c>
      <c r="C209" s="4">
        <f>SUM(C205:C208)</f>
        <v>105000000</v>
      </c>
      <c r="D209" s="4">
        <f t="shared" ref="D209" si="317">SUM(D205:D208)</f>
        <v>0</v>
      </c>
      <c r="E209" s="4">
        <f t="shared" ref="E209" si="318">SUM(E205:E208)</f>
        <v>0</v>
      </c>
      <c r="F209" s="4">
        <f t="shared" ref="F209" si="319">SUM(F205:F208)</f>
        <v>0</v>
      </c>
      <c r="G209" s="4">
        <f t="shared" ref="G209" si="320">SUM(G205:G208)</f>
        <v>0</v>
      </c>
      <c r="H209" s="4">
        <f t="shared" ref="H209" si="321">SUM(H205:H208)</f>
        <v>0</v>
      </c>
      <c r="I209" s="4">
        <f t="shared" ref="I209" si="322">SUM(I205:I208)</f>
        <v>0</v>
      </c>
      <c r="J209" s="4">
        <f t="shared" ref="J209" si="323">SUM(J205:J208)</f>
        <v>0</v>
      </c>
      <c r="K209" s="4">
        <f t="shared" ref="K209" si="324">SUM(K205:K208)</f>
        <v>0</v>
      </c>
      <c r="L209" s="4">
        <f t="shared" ref="L209" si="325">SUM(L205:L208)</f>
        <v>0</v>
      </c>
      <c r="M209" s="4">
        <f t="shared" ref="M209" si="326">SUM(M205:M208)</f>
        <v>0</v>
      </c>
      <c r="N209" s="4">
        <f t="shared" ref="N209" si="327">SUM(N205:N208)</f>
        <v>0</v>
      </c>
      <c r="O209" s="4">
        <f t="shared" ref="O209" si="328">SUM(O205:O208)</f>
        <v>0</v>
      </c>
      <c r="P209" s="4">
        <f t="shared" ref="P209" si="329">SUM(P205:P208)</f>
        <v>0</v>
      </c>
      <c r="Q209" s="4">
        <f t="shared" ref="Q209" si="330">SUM(Q205:Q208)</f>
        <v>0</v>
      </c>
      <c r="R209" s="4">
        <f t="shared" ref="R209" si="331">SUM(R205:R208)</f>
        <v>0</v>
      </c>
      <c r="S209" s="4">
        <f t="shared" si="298"/>
        <v>105000000</v>
      </c>
    </row>
    <row r="210" spans="1:19" x14ac:dyDescent="0.3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x14ac:dyDescent="0.3">
      <c r="B211" s="9" t="s">
        <v>114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x14ac:dyDescent="0.3">
      <c r="B212" s="1" t="s">
        <v>105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f t="shared" si="298"/>
        <v>0</v>
      </c>
    </row>
    <row r="213" spans="1:19" x14ac:dyDescent="0.3">
      <c r="B213" s="1" t="s">
        <v>106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f t="shared" si="298"/>
        <v>0</v>
      </c>
    </row>
    <row r="214" spans="1:19" x14ac:dyDescent="0.3">
      <c r="B214" s="1" t="s">
        <v>152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f t="shared" si="298"/>
        <v>0</v>
      </c>
    </row>
    <row r="215" spans="1:19" x14ac:dyDescent="0.3">
      <c r="B215" s="1" t="s">
        <v>115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f t="shared" si="298"/>
        <v>0</v>
      </c>
    </row>
    <row r="216" spans="1:19" x14ac:dyDescent="0.3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x14ac:dyDescent="0.3">
      <c r="B217" s="14" t="s">
        <v>116</v>
      </c>
      <c r="C217" s="4">
        <f>C209-C215</f>
        <v>105000000</v>
      </c>
      <c r="D217" s="4">
        <f t="shared" ref="D217:R217" si="332">D209-D215</f>
        <v>0</v>
      </c>
      <c r="E217" s="4">
        <f t="shared" si="332"/>
        <v>0</v>
      </c>
      <c r="F217" s="4">
        <f t="shared" si="332"/>
        <v>0</v>
      </c>
      <c r="G217" s="4">
        <f t="shared" si="332"/>
        <v>0</v>
      </c>
      <c r="H217" s="4">
        <f t="shared" si="332"/>
        <v>0</v>
      </c>
      <c r="I217" s="4">
        <f t="shared" si="332"/>
        <v>0</v>
      </c>
      <c r="J217" s="4">
        <f t="shared" si="332"/>
        <v>0</v>
      </c>
      <c r="K217" s="4">
        <f t="shared" si="332"/>
        <v>0</v>
      </c>
      <c r="L217" s="4">
        <f t="shared" si="332"/>
        <v>0</v>
      </c>
      <c r="M217" s="4">
        <f t="shared" si="332"/>
        <v>0</v>
      </c>
      <c r="N217" s="4">
        <f t="shared" si="332"/>
        <v>0</v>
      </c>
      <c r="O217" s="4">
        <f t="shared" si="332"/>
        <v>0</v>
      </c>
      <c r="P217" s="4">
        <f t="shared" si="332"/>
        <v>0</v>
      </c>
      <c r="Q217" s="4">
        <f t="shared" si="332"/>
        <v>0</v>
      </c>
      <c r="R217" s="4">
        <f t="shared" si="332"/>
        <v>0</v>
      </c>
      <c r="S217" s="4">
        <f t="shared" si="298"/>
        <v>105000000</v>
      </c>
    </row>
    <row r="218" spans="1:19" x14ac:dyDescent="0.3">
      <c r="S218" s="4"/>
    </row>
    <row r="219" spans="1:19" x14ac:dyDescent="0.3">
      <c r="A219" s="14" t="s">
        <v>126</v>
      </c>
      <c r="B219" s="9" t="s">
        <v>104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x14ac:dyDescent="0.3">
      <c r="B220" s="1" t="s">
        <v>105</v>
      </c>
      <c r="C220" s="4">
        <f>C209</f>
        <v>105000000</v>
      </c>
      <c r="D220" s="4">
        <f t="shared" ref="D220:R220" si="333">D209</f>
        <v>0</v>
      </c>
      <c r="E220" s="4">
        <f t="shared" si="333"/>
        <v>0</v>
      </c>
      <c r="F220" s="4">
        <f t="shared" si="333"/>
        <v>0</v>
      </c>
      <c r="G220" s="4">
        <f t="shared" si="333"/>
        <v>0</v>
      </c>
      <c r="H220" s="4">
        <f t="shared" si="333"/>
        <v>0</v>
      </c>
      <c r="I220" s="4">
        <f t="shared" si="333"/>
        <v>0</v>
      </c>
      <c r="J220" s="4">
        <f t="shared" si="333"/>
        <v>0</v>
      </c>
      <c r="K220" s="4">
        <f t="shared" si="333"/>
        <v>0</v>
      </c>
      <c r="L220" s="4">
        <f t="shared" si="333"/>
        <v>0</v>
      </c>
      <c r="M220" s="4">
        <f t="shared" si="333"/>
        <v>0</v>
      </c>
      <c r="N220" s="4">
        <f t="shared" si="333"/>
        <v>0</v>
      </c>
      <c r="O220" s="4">
        <f t="shared" si="333"/>
        <v>0</v>
      </c>
      <c r="P220" s="4">
        <f t="shared" si="333"/>
        <v>0</v>
      </c>
      <c r="Q220" s="4">
        <f t="shared" si="333"/>
        <v>0</v>
      </c>
      <c r="R220" s="4">
        <f t="shared" si="333"/>
        <v>0</v>
      </c>
      <c r="S220" s="4">
        <f t="shared" si="298"/>
        <v>105000000</v>
      </c>
    </row>
    <row r="221" spans="1:19" x14ac:dyDescent="0.3">
      <c r="B221" s="1" t="s">
        <v>107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4">
        <f t="shared" si="298"/>
        <v>0</v>
      </c>
    </row>
    <row r="222" spans="1:19" x14ac:dyDescent="0.3">
      <c r="B222" s="1" t="s">
        <v>153</v>
      </c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4">
        <f t="shared" si="298"/>
        <v>0</v>
      </c>
    </row>
    <row r="223" spans="1:19" x14ac:dyDescent="0.3">
      <c r="B223" s="1" t="s">
        <v>106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4">
        <f t="shared" si="298"/>
        <v>0</v>
      </c>
    </row>
    <row r="224" spans="1:19" x14ac:dyDescent="0.3">
      <c r="B224" s="1" t="s">
        <v>115</v>
      </c>
      <c r="C224" s="4">
        <f>SUM(C220:C223)</f>
        <v>105000000</v>
      </c>
      <c r="D224" s="4">
        <f t="shared" ref="D224" si="334">SUM(D220:D223)</f>
        <v>0</v>
      </c>
      <c r="E224" s="4">
        <f t="shared" ref="E224" si="335">SUM(E220:E223)</f>
        <v>0</v>
      </c>
      <c r="F224" s="4">
        <f t="shared" ref="F224" si="336">SUM(F220:F223)</f>
        <v>0</v>
      </c>
      <c r="G224" s="4">
        <f t="shared" ref="G224" si="337">SUM(G220:G223)</f>
        <v>0</v>
      </c>
      <c r="H224" s="4">
        <f t="shared" ref="H224" si="338">SUM(H220:H223)</f>
        <v>0</v>
      </c>
      <c r="I224" s="4">
        <f t="shared" ref="I224" si="339">SUM(I220:I223)</f>
        <v>0</v>
      </c>
      <c r="J224" s="4">
        <f t="shared" ref="J224" si="340">SUM(J220:J223)</f>
        <v>0</v>
      </c>
      <c r="K224" s="4">
        <f t="shared" ref="K224" si="341">SUM(K220:K223)</f>
        <v>0</v>
      </c>
      <c r="L224" s="4">
        <f t="shared" ref="L224" si="342">SUM(L220:L223)</f>
        <v>0</v>
      </c>
      <c r="M224" s="4">
        <f t="shared" ref="M224" si="343">SUM(M220:M223)</f>
        <v>0</v>
      </c>
      <c r="N224" s="4">
        <f t="shared" ref="N224" si="344">SUM(N220:N223)</f>
        <v>0</v>
      </c>
      <c r="O224" s="4">
        <f t="shared" ref="O224" si="345">SUM(O220:O223)</f>
        <v>0</v>
      </c>
      <c r="P224" s="4">
        <f t="shared" ref="P224" si="346">SUM(P220:P223)</f>
        <v>0</v>
      </c>
      <c r="Q224" s="4">
        <f t="shared" ref="Q224" si="347">SUM(Q220:Q223)</f>
        <v>0</v>
      </c>
      <c r="R224" s="4">
        <f t="shared" ref="R224" si="348">SUM(R220:R223)</f>
        <v>0</v>
      </c>
      <c r="S224" s="4">
        <f t="shared" si="298"/>
        <v>105000000</v>
      </c>
    </row>
    <row r="225" spans="2:19" x14ac:dyDescent="0.3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2:19" x14ac:dyDescent="0.3">
      <c r="B226" s="9" t="s">
        <v>114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2:19" x14ac:dyDescent="0.3">
      <c r="B227" s="1" t="s">
        <v>105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f t="shared" si="298"/>
        <v>0</v>
      </c>
    </row>
    <row r="228" spans="2:19" x14ac:dyDescent="0.3">
      <c r="B228" s="1" t="s">
        <v>106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f t="shared" si="298"/>
        <v>0</v>
      </c>
    </row>
    <row r="229" spans="2:19" x14ac:dyDescent="0.3">
      <c r="B229" s="1" t="s">
        <v>152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f t="shared" si="298"/>
        <v>0</v>
      </c>
    </row>
    <row r="230" spans="2:19" x14ac:dyDescent="0.3">
      <c r="B230" s="1" t="s">
        <v>115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f t="shared" si="298"/>
        <v>0</v>
      </c>
    </row>
    <row r="231" spans="2:19" x14ac:dyDescent="0.3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2:19" x14ac:dyDescent="0.3">
      <c r="B232" s="14" t="s">
        <v>116</v>
      </c>
      <c r="C232" s="4">
        <f>C224-C230</f>
        <v>105000000</v>
      </c>
      <c r="D232" s="4">
        <f t="shared" ref="D232:R232" si="349">D224-D230</f>
        <v>0</v>
      </c>
      <c r="E232" s="4">
        <f t="shared" si="349"/>
        <v>0</v>
      </c>
      <c r="F232" s="4">
        <f t="shared" si="349"/>
        <v>0</v>
      </c>
      <c r="G232" s="4">
        <f t="shared" si="349"/>
        <v>0</v>
      </c>
      <c r="H232" s="4">
        <f t="shared" si="349"/>
        <v>0</v>
      </c>
      <c r="I232" s="4">
        <f t="shared" si="349"/>
        <v>0</v>
      </c>
      <c r="J232" s="4">
        <f t="shared" si="349"/>
        <v>0</v>
      </c>
      <c r="K232" s="4">
        <f t="shared" si="349"/>
        <v>0</v>
      </c>
      <c r="L232" s="4">
        <f t="shared" si="349"/>
        <v>0</v>
      </c>
      <c r="M232" s="4">
        <f t="shared" si="349"/>
        <v>0</v>
      </c>
      <c r="N232" s="4">
        <f t="shared" si="349"/>
        <v>0</v>
      </c>
      <c r="O232" s="4">
        <f t="shared" si="349"/>
        <v>0</v>
      </c>
      <c r="P232" s="4">
        <f t="shared" si="349"/>
        <v>0</v>
      </c>
      <c r="Q232" s="4">
        <f t="shared" si="349"/>
        <v>0</v>
      </c>
      <c r="R232" s="4">
        <f t="shared" si="349"/>
        <v>0</v>
      </c>
      <c r="S232" s="4">
        <f t="shared" si="298"/>
        <v>105000000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08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09" sqref="J109"/>
    </sheetView>
  </sheetViews>
  <sheetFormatPr defaultRowHeight="15" outlineLevelRow="1" x14ac:dyDescent="0.25"/>
  <cols>
    <col min="1" max="1" width="7" style="1" customWidth="1"/>
    <col min="2" max="2" width="30.90625" style="1" bestFit="1" customWidth="1"/>
    <col min="3" max="10" width="13.81640625" customWidth="1"/>
    <col min="11" max="11" width="5.6328125" style="1" customWidth="1"/>
    <col min="12" max="12" width="39.90625" style="1" customWidth="1"/>
    <col min="13" max="13" width="8.90625" style="1"/>
    <col min="14" max="17" width="10.81640625" style="1" customWidth="1"/>
    <col min="18" max="24" width="8.90625" style="1"/>
  </cols>
  <sheetData>
    <row r="1" spans="2:12" s="1" customFormat="1" x14ac:dyDescent="0.25"/>
    <row r="2" spans="2:12" s="1" customFormat="1" ht="19.2" x14ac:dyDescent="0.35">
      <c r="B2" s="8" t="s">
        <v>0</v>
      </c>
      <c r="C2" s="19"/>
      <c r="J2" s="19"/>
      <c r="L2" s="9" t="s">
        <v>154</v>
      </c>
    </row>
    <row r="3" spans="2:12" s="1" customFormat="1" x14ac:dyDescent="0.25"/>
    <row r="4" spans="2:12" s="1" customFormat="1" x14ac:dyDescent="0.25">
      <c r="C4" s="1" t="s">
        <v>21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55</v>
      </c>
    </row>
    <row r="5" spans="2:12" s="1" customFormat="1" ht="17.399999999999999" x14ac:dyDescent="0.3">
      <c r="B5" s="34" t="s">
        <v>129</v>
      </c>
    </row>
    <row r="6" spans="2:12" s="1" customFormat="1" x14ac:dyDescent="0.25"/>
    <row r="7" spans="2:12" s="1" customFormat="1" x14ac:dyDescent="0.25">
      <c r="B7" s="9" t="s">
        <v>33</v>
      </c>
    </row>
    <row r="8" spans="2:12" s="1" customFormat="1" outlineLevel="1" x14ac:dyDescent="0.25">
      <c r="B8" s="72" t="s">
        <v>28</v>
      </c>
      <c r="C8" s="50">
        <f>'1.Customer Numbers'!C7</f>
        <v>100</v>
      </c>
      <c r="D8" s="50">
        <f>'1.Customer Numbers'!D7</f>
        <v>100</v>
      </c>
      <c r="E8" s="50">
        <f>'1.Customer Numbers'!E7</f>
        <v>100</v>
      </c>
      <c r="F8" s="50">
        <f>'1.Customer Numbers'!F7</f>
        <v>50</v>
      </c>
      <c r="G8" s="50">
        <f>'1.Customer Numbers'!G7</f>
        <v>0</v>
      </c>
      <c r="H8" s="50">
        <f>'1.Customer Numbers'!H7</f>
        <v>0</v>
      </c>
      <c r="I8" s="50">
        <f>'1.Customer Numbers'!I7</f>
        <v>0</v>
      </c>
      <c r="J8" s="50">
        <f>'1.Customer Numbers'!J7</f>
        <v>0</v>
      </c>
    </row>
    <row r="9" spans="2:12" s="1" customFormat="1" outlineLevel="1" x14ac:dyDescent="0.25">
      <c r="B9" s="72" t="s">
        <v>29</v>
      </c>
      <c r="C9" s="50">
        <f>'1.Customer Numbers'!C8</f>
        <v>100</v>
      </c>
      <c r="D9" s="50">
        <f>'1.Customer Numbers'!D8</f>
        <v>100</v>
      </c>
      <c r="E9" s="50">
        <f>'1.Customer Numbers'!E8</f>
        <v>100</v>
      </c>
      <c r="F9" s="50">
        <f>'1.Customer Numbers'!F8</f>
        <v>50</v>
      </c>
      <c r="G9" s="50">
        <f>'1.Customer Numbers'!G8</f>
        <v>0</v>
      </c>
      <c r="H9" s="50">
        <f>'1.Customer Numbers'!H8</f>
        <v>0</v>
      </c>
      <c r="I9" s="50">
        <f>'1.Customer Numbers'!I8</f>
        <v>0</v>
      </c>
      <c r="J9" s="50">
        <f>'1.Customer Numbers'!J8</f>
        <v>0</v>
      </c>
    </row>
    <row r="10" spans="2:12" s="1" customFormat="1" outlineLevel="1" x14ac:dyDescent="0.25">
      <c r="B10" s="72" t="s">
        <v>27</v>
      </c>
      <c r="C10" s="50">
        <f>'1.Customer Numbers'!C9</f>
        <v>0</v>
      </c>
      <c r="D10" s="50">
        <f>'1.Customer Numbers'!D9</f>
        <v>0</v>
      </c>
      <c r="E10" s="50">
        <f>'1.Customer Numbers'!E9</f>
        <v>0</v>
      </c>
      <c r="F10" s="50">
        <f>'1.Customer Numbers'!F9</f>
        <v>0</v>
      </c>
      <c r="G10" s="50">
        <f>'1.Customer Numbers'!G9</f>
        <v>2000</v>
      </c>
      <c r="H10" s="50">
        <f>'1.Customer Numbers'!H9</f>
        <v>2000</v>
      </c>
      <c r="I10" s="50">
        <f>'1.Customer Numbers'!I9</f>
        <v>2000</v>
      </c>
      <c r="J10" s="50">
        <f>'1.Customer Numbers'!J9</f>
        <v>2000</v>
      </c>
    </row>
    <row r="11" spans="2:12" s="1" customFormat="1" outlineLevel="1" x14ac:dyDescent="0.25">
      <c r="B11" s="72" t="s">
        <v>24</v>
      </c>
      <c r="C11" s="50">
        <f>'1.Customer Numbers'!C10</f>
        <v>0</v>
      </c>
      <c r="D11" s="50">
        <f>'1.Customer Numbers'!D10</f>
        <v>0</v>
      </c>
      <c r="E11" s="50">
        <f>'1.Customer Numbers'!E10</f>
        <v>0</v>
      </c>
      <c r="F11" s="50">
        <f>'1.Customer Numbers'!F10</f>
        <v>0</v>
      </c>
      <c r="G11" s="50">
        <f>'1.Customer Numbers'!G10</f>
        <v>60</v>
      </c>
      <c r="H11" s="50">
        <f>'1.Customer Numbers'!H10</f>
        <v>60</v>
      </c>
      <c r="I11" s="50">
        <f>'1.Customer Numbers'!I10</f>
        <v>60</v>
      </c>
      <c r="J11" s="50">
        <f>'1.Customer Numbers'!J10</f>
        <v>60</v>
      </c>
    </row>
    <row r="12" spans="2:12" s="1" customFormat="1" outlineLevel="1" x14ac:dyDescent="0.25">
      <c r="B12" s="72" t="s">
        <v>23</v>
      </c>
      <c r="C12" s="50">
        <f>'1.Customer Numbers'!C11</f>
        <v>0</v>
      </c>
      <c r="D12" s="50">
        <f>'1.Customer Numbers'!D11</f>
        <v>0</v>
      </c>
      <c r="E12" s="50">
        <f>'1.Customer Numbers'!E11</f>
        <v>0</v>
      </c>
      <c r="F12" s="50">
        <f>'1.Customer Numbers'!F11</f>
        <v>0</v>
      </c>
      <c r="G12" s="50">
        <f>'1.Customer Numbers'!G11</f>
        <v>60</v>
      </c>
      <c r="H12" s="50">
        <f>'1.Customer Numbers'!H11</f>
        <v>60</v>
      </c>
      <c r="I12" s="50">
        <f>'1.Customer Numbers'!I11</f>
        <v>60</v>
      </c>
      <c r="J12" s="50">
        <f>'1.Customer Numbers'!J11</f>
        <v>60</v>
      </c>
    </row>
    <row r="13" spans="2:12" s="1" customFormat="1" outlineLevel="1" x14ac:dyDescent="0.25">
      <c r="B13" s="72" t="s">
        <v>25</v>
      </c>
      <c r="C13" s="50">
        <f>'1.Customer Numbers'!C12</f>
        <v>0</v>
      </c>
      <c r="D13" s="50">
        <f>'1.Customer Numbers'!D12</f>
        <v>0</v>
      </c>
      <c r="E13" s="50">
        <f>'1.Customer Numbers'!E12</f>
        <v>0</v>
      </c>
      <c r="F13" s="50">
        <f>'1.Customer Numbers'!F12</f>
        <v>0</v>
      </c>
      <c r="G13" s="50">
        <f>'1.Customer Numbers'!G12</f>
        <v>0</v>
      </c>
      <c r="H13" s="50">
        <f>'1.Customer Numbers'!H12</f>
        <v>0</v>
      </c>
      <c r="I13" s="50">
        <f>'1.Customer Numbers'!I12</f>
        <v>0</v>
      </c>
      <c r="J13" s="50">
        <f>'1.Customer Numbers'!J12</f>
        <v>0</v>
      </c>
    </row>
    <row r="14" spans="2:12" s="1" customFormat="1" outlineLevel="1" x14ac:dyDescent="0.25">
      <c r="B14" s="72" t="s">
        <v>26</v>
      </c>
      <c r="C14" s="50">
        <f>'1.Customer Numbers'!C13</f>
        <v>0</v>
      </c>
      <c r="D14" s="50">
        <f>'1.Customer Numbers'!D13</f>
        <v>0</v>
      </c>
      <c r="E14" s="50">
        <f>'1.Customer Numbers'!E13</f>
        <v>0</v>
      </c>
      <c r="F14" s="50">
        <f>'1.Customer Numbers'!F13</f>
        <v>0</v>
      </c>
      <c r="G14" s="50">
        <f>'1.Customer Numbers'!G13</f>
        <v>0</v>
      </c>
      <c r="H14" s="50">
        <f>'1.Customer Numbers'!H13</f>
        <v>0</v>
      </c>
      <c r="I14" s="50">
        <f>'1.Customer Numbers'!I13</f>
        <v>0</v>
      </c>
      <c r="J14" s="50">
        <f>'1.Customer Numbers'!J13</f>
        <v>0</v>
      </c>
    </row>
    <row r="15" spans="2:12" s="1" customFormat="1" x14ac:dyDescent="0.25">
      <c r="B15" s="50" t="s">
        <v>22</v>
      </c>
      <c r="C15" s="50">
        <f t="shared" ref="C15:J15" si="0">SUM(C8:C14)</f>
        <v>200</v>
      </c>
      <c r="D15" s="50">
        <f t="shared" si="0"/>
        <v>200</v>
      </c>
      <c r="E15" s="50">
        <f t="shared" si="0"/>
        <v>200</v>
      </c>
      <c r="F15" s="50">
        <f t="shared" si="0"/>
        <v>100</v>
      </c>
      <c r="G15" s="50">
        <f t="shared" si="0"/>
        <v>2120</v>
      </c>
      <c r="H15" s="50">
        <f t="shared" si="0"/>
        <v>2120</v>
      </c>
      <c r="I15" s="50">
        <f t="shared" si="0"/>
        <v>2120</v>
      </c>
      <c r="J15" s="50">
        <f t="shared" si="0"/>
        <v>2120</v>
      </c>
    </row>
    <row r="16" spans="2:12" s="1" customFormat="1" x14ac:dyDescent="0.25"/>
    <row r="17" spans="2:12" s="1" customFormat="1" x14ac:dyDescent="0.25"/>
    <row r="18" spans="2:12" s="1" customFormat="1" x14ac:dyDescent="0.25">
      <c r="B18" s="9" t="s">
        <v>85</v>
      </c>
      <c r="C18" s="31"/>
      <c r="D18" s="31"/>
      <c r="E18" s="31"/>
      <c r="F18" s="28"/>
      <c r="G18" s="28"/>
    </row>
    <row r="19" spans="2:12" s="1" customFormat="1" ht="15" customHeight="1" outlineLevel="1" x14ac:dyDescent="0.25">
      <c r="B19" s="72" t="s">
        <v>28</v>
      </c>
      <c r="C19" s="66">
        <f>'1.Customer Numbers'!C45</f>
        <v>800</v>
      </c>
      <c r="D19" s="66">
        <f>'1.Customer Numbers'!D45</f>
        <v>800</v>
      </c>
      <c r="E19" s="66">
        <f>'1.Customer Numbers'!E45</f>
        <v>800</v>
      </c>
      <c r="F19" s="66">
        <f>'1.Customer Numbers'!F45</f>
        <v>800</v>
      </c>
      <c r="G19" s="66">
        <f>'1.Customer Numbers'!G45</f>
        <v>0</v>
      </c>
      <c r="H19" s="66">
        <f>'1.Customer Numbers'!H45</f>
        <v>0</v>
      </c>
      <c r="I19" s="66">
        <f>'1.Customer Numbers'!I45</f>
        <v>0</v>
      </c>
      <c r="J19" s="66">
        <f>'1.Customer Numbers'!J45</f>
        <v>0</v>
      </c>
    </row>
    <row r="20" spans="2:12" s="1" customFormat="1" ht="15" customHeight="1" outlineLevel="1" x14ac:dyDescent="0.25">
      <c r="B20" s="72" t="s">
        <v>29</v>
      </c>
      <c r="C20" s="66">
        <f>'1.Customer Numbers'!C46</f>
        <v>400</v>
      </c>
      <c r="D20" s="66">
        <f>'1.Customer Numbers'!D46</f>
        <v>400</v>
      </c>
      <c r="E20" s="66">
        <f>'1.Customer Numbers'!E46</f>
        <v>400</v>
      </c>
      <c r="F20" s="66">
        <f>'1.Customer Numbers'!F46</f>
        <v>300</v>
      </c>
      <c r="G20" s="66">
        <f>'1.Customer Numbers'!G46</f>
        <v>0</v>
      </c>
      <c r="H20" s="66">
        <f>'1.Customer Numbers'!H46</f>
        <v>0</v>
      </c>
      <c r="I20" s="66">
        <f>'1.Customer Numbers'!I46</f>
        <v>0</v>
      </c>
      <c r="J20" s="66">
        <f>'1.Customer Numbers'!J46</f>
        <v>0</v>
      </c>
    </row>
    <row r="21" spans="2:12" s="1" customFormat="1" outlineLevel="1" x14ac:dyDescent="0.25">
      <c r="B21" s="72" t="s">
        <v>27</v>
      </c>
      <c r="C21" s="66">
        <f>'1.Customer Numbers'!C58</f>
        <v>0</v>
      </c>
      <c r="D21" s="66">
        <f>'1.Customer Numbers'!D58</f>
        <v>0</v>
      </c>
      <c r="E21" s="66">
        <f>'1.Customer Numbers'!E58</f>
        <v>0</v>
      </c>
      <c r="F21" s="66">
        <f>'1.Customer Numbers'!F58</f>
        <v>0</v>
      </c>
      <c r="G21" s="66">
        <f>'1.Customer Numbers'!G58</f>
        <v>2000</v>
      </c>
      <c r="H21" s="66">
        <f>'1.Customer Numbers'!H58</f>
        <v>3700</v>
      </c>
      <c r="I21" s="66">
        <f>'1.Customer Numbers'!I58</f>
        <v>5145</v>
      </c>
      <c r="J21" s="66">
        <f>'1.Customer Numbers'!J58</f>
        <v>6373.25</v>
      </c>
    </row>
    <row r="22" spans="2:12" s="1" customFormat="1" outlineLevel="1" x14ac:dyDescent="0.25">
      <c r="B22" s="72" t="s">
        <v>24</v>
      </c>
      <c r="C22" s="66">
        <f>'1.Customer Numbers'!C59</f>
        <v>0</v>
      </c>
      <c r="D22" s="66">
        <f>'1.Customer Numbers'!D59</f>
        <v>0</v>
      </c>
      <c r="E22" s="66">
        <f>'1.Customer Numbers'!E59</f>
        <v>0</v>
      </c>
      <c r="F22" s="66">
        <f>'1.Customer Numbers'!F59</f>
        <v>0</v>
      </c>
      <c r="G22" s="66">
        <f>'1.Customer Numbers'!G59</f>
        <v>60</v>
      </c>
      <c r="H22" s="66">
        <f>'1.Customer Numbers'!H59</f>
        <v>217</v>
      </c>
      <c r="I22" s="66">
        <f>'1.Customer Numbers'!I59</f>
        <v>451.15</v>
      </c>
      <c r="J22" s="66">
        <f>'1.Customer Numbers'!J59</f>
        <v>745.84249999999997</v>
      </c>
    </row>
    <row r="23" spans="2:12" s="1" customFormat="1" outlineLevel="1" x14ac:dyDescent="0.25">
      <c r="B23" s="72" t="s">
        <v>23</v>
      </c>
      <c r="C23" s="66">
        <f>'1.Customer Numbers'!C60</f>
        <v>0</v>
      </c>
      <c r="D23" s="66">
        <f>'1.Customer Numbers'!D60</f>
        <v>0</v>
      </c>
      <c r="E23" s="66">
        <f>'1.Customer Numbers'!E60</f>
        <v>0</v>
      </c>
      <c r="F23" s="66">
        <f>'1.Customer Numbers'!F60</f>
        <v>0</v>
      </c>
      <c r="G23" s="66">
        <f>'1.Customer Numbers'!G60</f>
        <v>1079.2</v>
      </c>
      <c r="H23" s="66">
        <f>'1.Customer Numbers'!H60</f>
        <v>1103.24</v>
      </c>
      <c r="I23" s="66">
        <f>'1.Customer Numbers'!I60</f>
        <v>1173.1779999999999</v>
      </c>
      <c r="J23" s="66">
        <f>'1.Customer Numbers'!J60</f>
        <v>1309.8640999999998</v>
      </c>
    </row>
    <row r="24" spans="2:12" s="1" customFormat="1" outlineLevel="1" x14ac:dyDescent="0.25">
      <c r="B24" s="72" t="s">
        <v>25</v>
      </c>
      <c r="C24" s="66">
        <f>'1.Customer Numbers'!C61</f>
        <v>0</v>
      </c>
      <c r="D24" s="66">
        <f>'1.Customer Numbers'!D61</f>
        <v>0</v>
      </c>
      <c r="E24" s="66">
        <f>'1.Customer Numbers'!E61</f>
        <v>0</v>
      </c>
      <c r="F24" s="66">
        <f>'1.Customer Numbers'!F61</f>
        <v>0</v>
      </c>
      <c r="G24" s="66">
        <f>'1.Customer Numbers'!G61</f>
        <v>58.79999999999999</v>
      </c>
      <c r="H24" s="66">
        <f>'1.Customer Numbers'!H61</f>
        <v>63.623999999999988</v>
      </c>
      <c r="I24" s="66">
        <f>'1.Customer Numbers'!I61</f>
        <v>172.67552000000001</v>
      </c>
      <c r="J24" s="66">
        <f>'1.Customer Numbers'!J61</f>
        <v>286.53980960000001</v>
      </c>
    </row>
    <row r="25" spans="2:12" s="1" customFormat="1" outlineLevel="1" x14ac:dyDescent="0.25">
      <c r="B25" s="72" t="s">
        <v>26</v>
      </c>
      <c r="C25" s="66">
        <f>'1.Customer Numbers'!C62</f>
        <v>0</v>
      </c>
      <c r="D25" s="66">
        <f>'1.Customer Numbers'!D62</f>
        <v>0</v>
      </c>
      <c r="E25" s="66">
        <f>'1.Customer Numbers'!E62</f>
        <v>0</v>
      </c>
      <c r="F25" s="66">
        <f>'1.Customer Numbers'!F62</f>
        <v>0</v>
      </c>
      <c r="G25" s="66">
        <f>'1.Customer Numbers'!G62</f>
        <v>0</v>
      </c>
      <c r="H25" s="66">
        <f>'1.Customer Numbers'!H62</f>
        <v>0</v>
      </c>
      <c r="I25" s="66">
        <f>'1.Customer Numbers'!I62</f>
        <v>0</v>
      </c>
      <c r="J25" s="66">
        <f>'1.Customer Numbers'!J62</f>
        <v>0</v>
      </c>
    </row>
    <row r="26" spans="2:12" s="1" customFormat="1" x14ac:dyDescent="0.25">
      <c r="B26" s="50" t="s">
        <v>32</v>
      </c>
      <c r="C26" s="66">
        <f>SUM(C19:C25)</f>
        <v>1200</v>
      </c>
      <c r="D26" s="66">
        <f t="shared" ref="D26:J26" si="1">SUM(D19:D25)</f>
        <v>1200</v>
      </c>
      <c r="E26" s="66">
        <f t="shared" si="1"/>
        <v>1200</v>
      </c>
      <c r="F26" s="66">
        <f t="shared" si="1"/>
        <v>1100</v>
      </c>
      <c r="G26" s="66">
        <f t="shared" si="1"/>
        <v>3198</v>
      </c>
      <c r="H26" s="66">
        <f t="shared" si="1"/>
        <v>5083.8639999999996</v>
      </c>
      <c r="I26" s="66">
        <f t="shared" si="1"/>
        <v>6942.0035199999993</v>
      </c>
      <c r="J26" s="66">
        <f t="shared" si="1"/>
        <v>8715.4964096000003</v>
      </c>
    </row>
    <row r="27" spans="2:12" s="1" customFormat="1" x14ac:dyDescent="0.25">
      <c r="C27" s="4"/>
      <c r="D27" s="4"/>
      <c r="E27" s="4"/>
      <c r="F27" s="4"/>
      <c r="G27" s="4"/>
      <c r="H27" s="4"/>
      <c r="I27" s="4"/>
      <c r="J27" s="4"/>
    </row>
    <row r="28" spans="2:12" s="1" customFormat="1" x14ac:dyDescent="0.25">
      <c r="C28" s="4"/>
      <c r="D28" s="4"/>
      <c r="E28" s="4"/>
      <c r="F28" s="4"/>
      <c r="G28" s="4"/>
      <c r="H28" s="4"/>
      <c r="I28" s="4"/>
      <c r="J28" s="4"/>
    </row>
    <row r="29" spans="2:12" s="1" customFormat="1" ht="17.399999999999999" outlineLevel="1" x14ac:dyDescent="0.3">
      <c r="B29" s="34" t="s">
        <v>181</v>
      </c>
      <c r="C29" s="4"/>
      <c r="D29" s="4"/>
      <c r="E29" s="4"/>
      <c r="F29" s="4"/>
      <c r="G29" s="4"/>
      <c r="H29" s="4"/>
      <c r="I29" s="4"/>
      <c r="J29" s="4"/>
    </row>
    <row r="30" spans="2:12" s="1" customFormat="1" outlineLevel="1" x14ac:dyDescent="0.25">
      <c r="D30" s="4"/>
      <c r="E30" s="4"/>
      <c r="F30" s="4"/>
      <c r="G30" s="4"/>
      <c r="H30" s="4"/>
      <c r="I30" s="4"/>
      <c r="J30" s="4"/>
    </row>
    <row r="31" spans="2:12" s="1" customFormat="1" outlineLevel="1" x14ac:dyDescent="0.25">
      <c r="B31" s="9" t="s">
        <v>34</v>
      </c>
      <c r="D31" s="28"/>
    </row>
    <row r="32" spans="2:12" s="1" customFormat="1" ht="30" outlineLevel="1" x14ac:dyDescent="0.25">
      <c r="B32" s="72" t="s">
        <v>28</v>
      </c>
      <c r="C32" s="66">
        <v>3000</v>
      </c>
      <c r="D32" s="81">
        <v>5800</v>
      </c>
      <c r="E32" s="82">
        <v>10000</v>
      </c>
      <c r="F32" s="83">
        <v>10000</v>
      </c>
      <c r="G32" s="83">
        <v>10000</v>
      </c>
      <c r="H32" s="83">
        <v>10000</v>
      </c>
      <c r="I32" s="83">
        <v>10000</v>
      </c>
      <c r="J32" s="83">
        <v>10000</v>
      </c>
      <c r="L32" s="56" t="s">
        <v>183</v>
      </c>
    </row>
    <row r="33" spans="2:12" s="1" customFormat="1" ht="30" outlineLevel="1" x14ac:dyDescent="0.25">
      <c r="B33" s="72" t="s">
        <v>29</v>
      </c>
      <c r="C33" s="66">
        <v>3000</v>
      </c>
      <c r="D33" s="81">
        <v>4950</v>
      </c>
      <c r="E33" s="82">
        <v>10000</v>
      </c>
      <c r="F33" s="83">
        <v>10000</v>
      </c>
      <c r="G33" s="83">
        <v>10000</v>
      </c>
      <c r="H33" s="83">
        <v>10000</v>
      </c>
      <c r="I33" s="83">
        <v>10000</v>
      </c>
      <c r="J33" s="83">
        <v>10000</v>
      </c>
      <c r="L33" s="56" t="s">
        <v>183</v>
      </c>
    </row>
    <row r="34" spans="2:12" s="1" customFormat="1" ht="30" outlineLevel="1" x14ac:dyDescent="0.25">
      <c r="B34" s="72" t="s">
        <v>27</v>
      </c>
      <c r="C34" s="68"/>
      <c r="D34" s="68"/>
      <c r="E34" s="68"/>
      <c r="F34" s="83">
        <v>10000</v>
      </c>
      <c r="G34" s="83">
        <v>10000</v>
      </c>
      <c r="H34" s="83">
        <v>10000</v>
      </c>
      <c r="I34" s="83">
        <v>10000</v>
      </c>
      <c r="J34" s="83">
        <v>10000</v>
      </c>
      <c r="L34" s="56" t="s">
        <v>183</v>
      </c>
    </row>
    <row r="35" spans="2:12" s="1" customFormat="1" ht="30" outlineLevel="1" x14ac:dyDescent="0.25">
      <c r="B35" s="72" t="s">
        <v>24</v>
      </c>
      <c r="C35" s="68"/>
      <c r="D35" s="68"/>
      <c r="E35" s="68"/>
      <c r="F35" s="83">
        <v>10000</v>
      </c>
      <c r="G35" s="83">
        <v>10000</v>
      </c>
      <c r="H35" s="83">
        <v>10000</v>
      </c>
      <c r="I35" s="83">
        <v>10000</v>
      </c>
      <c r="J35" s="83">
        <v>10000</v>
      </c>
      <c r="L35" s="56" t="s">
        <v>183</v>
      </c>
    </row>
    <row r="36" spans="2:12" s="1" customFormat="1" ht="30" outlineLevel="1" x14ac:dyDescent="0.25">
      <c r="B36" s="72" t="s">
        <v>23</v>
      </c>
      <c r="C36" s="68"/>
      <c r="D36" s="68"/>
      <c r="E36" s="68"/>
      <c r="F36" s="83">
        <v>10000</v>
      </c>
      <c r="G36" s="83">
        <v>10000</v>
      </c>
      <c r="H36" s="83">
        <v>10000</v>
      </c>
      <c r="I36" s="83">
        <v>10000</v>
      </c>
      <c r="J36" s="83">
        <v>10000</v>
      </c>
      <c r="L36" s="56" t="s">
        <v>183</v>
      </c>
    </row>
    <row r="37" spans="2:12" s="1" customFormat="1" ht="30" outlineLevel="1" x14ac:dyDescent="0.25">
      <c r="B37" s="72" t="s">
        <v>25</v>
      </c>
      <c r="C37" s="68"/>
      <c r="D37" s="68"/>
      <c r="E37" s="68"/>
      <c r="F37" s="83">
        <v>0</v>
      </c>
      <c r="G37" s="83">
        <v>0</v>
      </c>
      <c r="H37" s="83">
        <v>0</v>
      </c>
      <c r="I37" s="83">
        <v>0</v>
      </c>
      <c r="J37" s="83">
        <v>0</v>
      </c>
      <c r="L37" s="56" t="s">
        <v>183</v>
      </c>
    </row>
    <row r="38" spans="2:12" s="1" customFormat="1" ht="30" outlineLevel="1" x14ac:dyDescent="0.25">
      <c r="B38" s="72" t="s">
        <v>26</v>
      </c>
      <c r="C38" s="68"/>
      <c r="D38" s="68"/>
      <c r="E38" s="68"/>
      <c r="F38" s="83">
        <v>0</v>
      </c>
      <c r="G38" s="83">
        <v>0</v>
      </c>
      <c r="H38" s="83">
        <v>0</v>
      </c>
      <c r="I38" s="83">
        <v>0</v>
      </c>
      <c r="J38" s="83">
        <v>0</v>
      </c>
      <c r="L38" s="56" t="s">
        <v>183</v>
      </c>
    </row>
    <row r="39" spans="2:12" s="1" customFormat="1" outlineLevel="1" x14ac:dyDescent="0.25">
      <c r="C39" s="4"/>
      <c r="D39" s="4"/>
      <c r="E39" s="4"/>
      <c r="F39" s="4"/>
      <c r="G39" s="4"/>
      <c r="H39" s="4"/>
      <c r="I39" s="4"/>
      <c r="J39" s="4"/>
    </row>
    <row r="40" spans="2:12" s="1" customFormat="1" outlineLevel="1" x14ac:dyDescent="0.25">
      <c r="B40" s="9" t="s">
        <v>35</v>
      </c>
      <c r="C40" s="9"/>
      <c r="D40" s="4"/>
      <c r="E40" s="4"/>
      <c r="F40" s="4"/>
      <c r="G40" s="4"/>
      <c r="H40" s="4"/>
      <c r="I40" s="4"/>
      <c r="J40" s="4"/>
    </row>
    <row r="41" spans="2:12" s="1" customFormat="1" outlineLevel="1" x14ac:dyDescent="0.25">
      <c r="B41" s="72" t="s">
        <v>28</v>
      </c>
      <c r="C41" s="66">
        <v>5000</v>
      </c>
      <c r="D41" s="82">
        <v>38750</v>
      </c>
      <c r="E41" s="82">
        <v>50000</v>
      </c>
      <c r="F41" s="83">
        <v>50000</v>
      </c>
      <c r="G41" s="83">
        <v>50000</v>
      </c>
      <c r="H41" s="83">
        <v>50000</v>
      </c>
      <c r="I41" s="83">
        <v>50000</v>
      </c>
      <c r="J41" s="83">
        <v>50000</v>
      </c>
      <c r="L41" s="56" t="s">
        <v>184</v>
      </c>
    </row>
    <row r="42" spans="2:12" s="1" customFormat="1" outlineLevel="1" x14ac:dyDescent="0.25">
      <c r="B42" s="72" t="s">
        <v>29</v>
      </c>
      <c r="C42" s="66">
        <v>2000</v>
      </c>
      <c r="D42" s="82">
        <v>18700</v>
      </c>
      <c r="E42" s="82">
        <v>30000</v>
      </c>
      <c r="F42" s="83">
        <v>30000</v>
      </c>
      <c r="G42" s="83">
        <v>30000</v>
      </c>
      <c r="H42" s="83">
        <v>30000</v>
      </c>
      <c r="I42" s="83">
        <v>30000</v>
      </c>
      <c r="J42" s="83">
        <v>30000</v>
      </c>
      <c r="L42" s="56" t="s">
        <v>184</v>
      </c>
    </row>
    <row r="43" spans="2:12" s="1" customFormat="1" outlineLevel="1" x14ac:dyDescent="0.25">
      <c r="B43" s="72" t="s">
        <v>27</v>
      </c>
      <c r="C43" s="68"/>
      <c r="D43" s="128"/>
      <c r="E43" s="128"/>
      <c r="F43" s="83">
        <v>50000</v>
      </c>
      <c r="G43" s="83">
        <v>15000</v>
      </c>
      <c r="H43" s="83">
        <v>15000</v>
      </c>
      <c r="I43" s="83">
        <v>15000</v>
      </c>
      <c r="J43" s="83">
        <v>15000</v>
      </c>
      <c r="L43" s="56" t="s">
        <v>184</v>
      </c>
    </row>
    <row r="44" spans="2:12" s="1" customFormat="1" outlineLevel="1" x14ac:dyDescent="0.25">
      <c r="B44" s="72" t="s">
        <v>24</v>
      </c>
      <c r="C44" s="68"/>
      <c r="D44" s="128"/>
      <c r="E44" s="128"/>
      <c r="F44" s="83">
        <v>50000</v>
      </c>
      <c r="G44" s="83">
        <v>25000</v>
      </c>
      <c r="H44" s="83">
        <v>25000</v>
      </c>
      <c r="I44" s="83">
        <v>25000</v>
      </c>
      <c r="J44" s="83">
        <v>25000</v>
      </c>
      <c r="L44" s="56" t="s">
        <v>184</v>
      </c>
    </row>
    <row r="45" spans="2:12" s="1" customFormat="1" outlineLevel="1" x14ac:dyDescent="0.25">
      <c r="B45" s="72" t="s">
        <v>23</v>
      </c>
      <c r="C45" s="68"/>
      <c r="D45" s="128"/>
      <c r="E45" s="128"/>
      <c r="F45" s="83">
        <v>50000</v>
      </c>
      <c r="G45" s="83">
        <v>50000</v>
      </c>
      <c r="H45" s="83">
        <v>50000</v>
      </c>
      <c r="I45" s="83">
        <v>50000</v>
      </c>
      <c r="J45" s="83">
        <v>50000</v>
      </c>
      <c r="L45" s="56" t="s">
        <v>184</v>
      </c>
    </row>
    <row r="46" spans="2:12" s="1" customFormat="1" outlineLevel="1" x14ac:dyDescent="0.25">
      <c r="B46" s="72" t="s">
        <v>25</v>
      </c>
      <c r="C46" s="68"/>
      <c r="D46" s="128"/>
      <c r="E46" s="128"/>
      <c r="F46" s="83">
        <v>50000</v>
      </c>
      <c r="G46" s="83">
        <v>100000</v>
      </c>
      <c r="H46" s="83">
        <v>100000</v>
      </c>
      <c r="I46" s="83">
        <v>100000</v>
      </c>
      <c r="J46" s="83">
        <v>100000</v>
      </c>
      <c r="L46" s="56" t="s">
        <v>184</v>
      </c>
    </row>
    <row r="47" spans="2:12" s="1" customFormat="1" outlineLevel="1" x14ac:dyDescent="0.25">
      <c r="B47" s="72" t="s">
        <v>26</v>
      </c>
      <c r="C47" s="68"/>
      <c r="D47" s="128"/>
      <c r="E47" s="128"/>
      <c r="F47" s="83">
        <v>0</v>
      </c>
      <c r="G47" s="83">
        <v>0</v>
      </c>
      <c r="H47" s="83">
        <v>0</v>
      </c>
      <c r="I47" s="83">
        <v>0</v>
      </c>
      <c r="J47" s="83">
        <v>0</v>
      </c>
      <c r="L47" s="56" t="s">
        <v>184</v>
      </c>
    </row>
    <row r="48" spans="2:12" s="1" customFormat="1" outlineLevel="1" x14ac:dyDescent="0.25">
      <c r="B48" s="18"/>
    </row>
    <row r="49" spans="2:10" s="1" customFormat="1" x14ac:dyDescent="0.25">
      <c r="B49" s="18"/>
    </row>
    <row r="50" spans="2:10" s="1" customFormat="1" x14ac:dyDescent="0.25">
      <c r="B50" s="18"/>
    </row>
    <row r="51" spans="2:10" s="1" customFormat="1" ht="17.399999999999999" x14ac:dyDescent="0.3">
      <c r="B51" s="34" t="s">
        <v>182</v>
      </c>
    </row>
    <row r="52" spans="2:10" s="1" customFormat="1" ht="17.399999999999999" x14ac:dyDescent="0.3">
      <c r="B52" s="34"/>
    </row>
    <row r="53" spans="2:10" s="1" customFormat="1" outlineLevel="1" x14ac:dyDescent="0.25">
      <c r="B53" s="9" t="s">
        <v>204</v>
      </c>
      <c r="C53" s="4"/>
    </row>
    <row r="54" spans="2:10" s="1" customFormat="1" outlineLevel="1" x14ac:dyDescent="0.25">
      <c r="B54" s="72" t="s">
        <v>205</v>
      </c>
      <c r="C54" s="84">
        <f>C32*C8</f>
        <v>300000</v>
      </c>
      <c r="D54" s="84">
        <f t="shared" ref="D54:E54" si="2">D32*D8</f>
        <v>580000</v>
      </c>
      <c r="E54" s="84">
        <f t="shared" si="2"/>
        <v>1000000</v>
      </c>
      <c r="F54" s="84">
        <f t="shared" ref="F54:J54" si="3">F32*F8</f>
        <v>500000</v>
      </c>
      <c r="G54" s="84">
        <f t="shared" si="3"/>
        <v>0</v>
      </c>
      <c r="H54" s="84">
        <f t="shared" si="3"/>
        <v>0</v>
      </c>
      <c r="I54" s="84">
        <f t="shared" si="3"/>
        <v>0</v>
      </c>
      <c r="J54" s="84">
        <f t="shared" si="3"/>
        <v>0</v>
      </c>
    </row>
    <row r="55" spans="2:10" s="1" customFormat="1" outlineLevel="1" x14ac:dyDescent="0.25">
      <c r="B55" s="72" t="s">
        <v>206</v>
      </c>
      <c r="C55" s="84">
        <f t="shared" ref="C55:E60" si="4">C33*C9</f>
        <v>300000</v>
      </c>
      <c r="D55" s="84">
        <f t="shared" si="4"/>
        <v>495000</v>
      </c>
      <c r="E55" s="84">
        <f t="shared" si="4"/>
        <v>1000000</v>
      </c>
      <c r="F55" s="84">
        <f t="shared" ref="F55:J55" si="5">F33*F9</f>
        <v>500000</v>
      </c>
      <c r="G55" s="84">
        <f t="shared" si="5"/>
        <v>0</v>
      </c>
      <c r="H55" s="84">
        <f t="shared" si="5"/>
        <v>0</v>
      </c>
      <c r="I55" s="84">
        <f t="shared" si="5"/>
        <v>0</v>
      </c>
      <c r="J55" s="84">
        <f t="shared" si="5"/>
        <v>0</v>
      </c>
    </row>
    <row r="56" spans="2:10" s="1" customFormat="1" outlineLevel="1" x14ac:dyDescent="0.25">
      <c r="B56" s="72" t="s">
        <v>209</v>
      </c>
      <c r="C56" s="84">
        <f t="shared" si="4"/>
        <v>0</v>
      </c>
      <c r="D56" s="84">
        <f t="shared" si="4"/>
        <v>0</v>
      </c>
      <c r="E56" s="84">
        <f t="shared" si="4"/>
        <v>0</v>
      </c>
      <c r="F56" s="84">
        <f t="shared" ref="F56:J56" si="6">F34*F10</f>
        <v>0</v>
      </c>
      <c r="G56" s="84">
        <f t="shared" si="6"/>
        <v>20000000</v>
      </c>
      <c r="H56" s="84">
        <f t="shared" si="6"/>
        <v>20000000</v>
      </c>
      <c r="I56" s="84">
        <f t="shared" si="6"/>
        <v>20000000</v>
      </c>
      <c r="J56" s="84">
        <f t="shared" si="6"/>
        <v>20000000</v>
      </c>
    </row>
    <row r="57" spans="2:10" s="1" customFormat="1" outlineLevel="1" x14ac:dyDescent="0.25">
      <c r="B57" s="72" t="s">
        <v>210</v>
      </c>
      <c r="C57" s="84">
        <f t="shared" si="4"/>
        <v>0</v>
      </c>
      <c r="D57" s="84">
        <f t="shared" si="4"/>
        <v>0</v>
      </c>
      <c r="E57" s="84">
        <f t="shared" si="4"/>
        <v>0</v>
      </c>
      <c r="F57" s="84">
        <f t="shared" ref="F57:J57" si="7">F35*F11</f>
        <v>0</v>
      </c>
      <c r="G57" s="84">
        <f t="shared" si="7"/>
        <v>600000</v>
      </c>
      <c r="H57" s="84">
        <f t="shared" si="7"/>
        <v>600000</v>
      </c>
      <c r="I57" s="84">
        <f t="shared" si="7"/>
        <v>600000</v>
      </c>
      <c r="J57" s="84">
        <f t="shared" si="7"/>
        <v>600000</v>
      </c>
    </row>
    <row r="58" spans="2:10" s="1" customFormat="1" outlineLevel="1" x14ac:dyDescent="0.25">
      <c r="B58" s="72" t="s">
        <v>211</v>
      </c>
      <c r="C58" s="84">
        <f t="shared" si="4"/>
        <v>0</v>
      </c>
      <c r="D58" s="84">
        <f t="shared" si="4"/>
        <v>0</v>
      </c>
      <c r="E58" s="84">
        <f t="shared" si="4"/>
        <v>0</v>
      </c>
      <c r="F58" s="84">
        <f t="shared" ref="F58:J58" si="8">F36*F12</f>
        <v>0</v>
      </c>
      <c r="G58" s="84">
        <f t="shared" si="8"/>
        <v>600000</v>
      </c>
      <c r="H58" s="84">
        <f t="shared" si="8"/>
        <v>600000</v>
      </c>
      <c r="I58" s="84">
        <f t="shared" si="8"/>
        <v>600000</v>
      </c>
      <c r="J58" s="84">
        <f t="shared" si="8"/>
        <v>600000</v>
      </c>
    </row>
    <row r="59" spans="2:10" s="1" customFormat="1" outlineLevel="1" x14ac:dyDescent="0.25">
      <c r="B59" s="72" t="s">
        <v>212</v>
      </c>
      <c r="C59" s="84">
        <f t="shared" si="4"/>
        <v>0</v>
      </c>
      <c r="D59" s="84">
        <f t="shared" si="4"/>
        <v>0</v>
      </c>
      <c r="E59" s="84">
        <f t="shared" si="4"/>
        <v>0</v>
      </c>
      <c r="F59" s="84">
        <f t="shared" ref="F59:J59" si="9">F37*F13</f>
        <v>0</v>
      </c>
      <c r="G59" s="84">
        <f t="shared" si="9"/>
        <v>0</v>
      </c>
      <c r="H59" s="84">
        <f t="shared" si="9"/>
        <v>0</v>
      </c>
      <c r="I59" s="84">
        <f t="shared" si="9"/>
        <v>0</v>
      </c>
      <c r="J59" s="84">
        <f t="shared" si="9"/>
        <v>0</v>
      </c>
    </row>
    <row r="60" spans="2:10" s="1" customFormat="1" outlineLevel="1" x14ac:dyDescent="0.25">
      <c r="B60" s="72" t="s">
        <v>213</v>
      </c>
      <c r="C60" s="84">
        <f t="shared" si="4"/>
        <v>0</v>
      </c>
      <c r="D60" s="84">
        <f t="shared" si="4"/>
        <v>0</v>
      </c>
      <c r="E60" s="84">
        <f t="shared" si="4"/>
        <v>0</v>
      </c>
      <c r="F60" s="84">
        <f t="shared" ref="F60:J60" si="10">F38*F14</f>
        <v>0</v>
      </c>
      <c r="G60" s="84">
        <f t="shared" si="10"/>
        <v>0</v>
      </c>
      <c r="H60" s="84">
        <f t="shared" si="10"/>
        <v>0</v>
      </c>
      <c r="I60" s="84">
        <f t="shared" si="10"/>
        <v>0</v>
      </c>
      <c r="J60" s="84">
        <f t="shared" si="10"/>
        <v>0</v>
      </c>
    </row>
    <row r="61" spans="2:10" s="1" customFormat="1" outlineLevel="1" x14ac:dyDescent="0.25">
      <c r="B61" s="72" t="s">
        <v>207</v>
      </c>
      <c r="C61" s="84">
        <f>C41*C19</f>
        <v>4000000</v>
      </c>
      <c r="D61" s="84">
        <f t="shared" ref="D61:E61" si="11">D41*D19</f>
        <v>31000000</v>
      </c>
      <c r="E61" s="84">
        <f t="shared" si="11"/>
        <v>40000000</v>
      </c>
      <c r="F61" s="84">
        <f t="shared" ref="F61:J61" si="12">F41*F19</f>
        <v>40000000</v>
      </c>
      <c r="G61" s="84">
        <f t="shared" si="12"/>
        <v>0</v>
      </c>
      <c r="H61" s="84">
        <f t="shared" si="12"/>
        <v>0</v>
      </c>
      <c r="I61" s="84">
        <f t="shared" si="12"/>
        <v>0</v>
      </c>
      <c r="J61" s="84">
        <f t="shared" si="12"/>
        <v>0</v>
      </c>
    </row>
    <row r="62" spans="2:10" s="1" customFormat="1" outlineLevel="1" x14ac:dyDescent="0.25">
      <c r="B62" s="72" t="s">
        <v>208</v>
      </c>
      <c r="C62" s="84">
        <f t="shared" ref="C62:E67" si="13">C42*C20</f>
        <v>800000</v>
      </c>
      <c r="D62" s="84">
        <f t="shared" si="13"/>
        <v>7480000</v>
      </c>
      <c r="E62" s="84">
        <f t="shared" si="13"/>
        <v>12000000</v>
      </c>
      <c r="F62" s="84">
        <f t="shared" ref="F62:J62" si="14">F42*F20</f>
        <v>9000000</v>
      </c>
      <c r="G62" s="84">
        <f t="shared" si="14"/>
        <v>0</v>
      </c>
      <c r="H62" s="84">
        <f t="shared" si="14"/>
        <v>0</v>
      </c>
      <c r="I62" s="84">
        <f t="shared" si="14"/>
        <v>0</v>
      </c>
      <c r="J62" s="84">
        <f t="shared" si="14"/>
        <v>0</v>
      </c>
    </row>
    <row r="63" spans="2:10" s="1" customFormat="1" outlineLevel="1" x14ac:dyDescent="0.25">
      <c r="B63" s="72" t="s">
        <v>214</v>
      </c>
      <c r="C63" s="84">
        <f t="shared" si="13"/>
        <v>0</v>
      </c>
      <c r="D63" s="84">
        <f t="shared" si="13"/>
        <v>0</v>
      </c>
      <c r="E63" s="84">
        <f t="shared" si="13"/>
        <v>0</v>
      </c>
      <c r="F63" s="84">
        <f t="shared" ref="F63:J63" si="15">F43*F21</f>
        <v>0</v>
      </c>
      <c r="G63" s="84">
        <f t="shared" si="15"/>
        <v>30000000</v>
      </c>
      <c r="H63" s="84">
        <f t="shared" si="15"/>
        <v>55500000</v>
      </c>
      <c r="I63" s="84">
        <f t="shared" si="15"/>
        <v>77175000</v>
      </c>
      <c r="J63" s="84">
        <f t="shared" si="15"/>
        <v>95598750</v>
      </c>
    </row>
    <row r="64" spans="2:10" s="1" customFormat="1" outlineLevel="1" x14ac:dyDescent="0.25">
      <c r="B64" s="72" t="s">
        <v>215</v>
      </c>
      <c r="C64" s="84">
        <f t="shared" si="13"/>
        <v>0</v>
      </c>
      <c r="D64" s="84">
        <f t="shared" si="13"/>
        <v>0</v>
      </c>
      <c r="E64" s="84">
        <f t="shared" si="13"/>
        <v>0</v>
      </c>
      <c r="F64" s="84">
        <f t="shared" ref="F64:J64" si="16">F44*F22</f>
        <v>0</v>
      </c>
      <c r="G64" s="84">
        <f t="shared" si="16"/>
        <v>1500000</v>
      </c>
      <c r="H64" s="84">
        <f t="shared" si="16"/>
        <v>5425000</v>
      </c>
      <c r="I64" s="84">
        <f t="shared" si="16"/>
        <v>11278750</v>
      </c>
      <c r="J64" s="84">
        <f t="shared" si="16"/>
        <v>18646062.5</v>
      </c>
    </row>
    <row r="65" spans="2:10" s="1" customFormat="1" outlineLevel="1" x14ac:dyDescent="0.25">
      <c r="B65" s="72" t="s">
        <v>216</v>
      </c>
      <c r="C65" s="84">
        <f t="shared" si="13"/>
        <v>0</v>
      </c>
      <c r="D65" s="84">
        <f t="shared" si="13"/>
        <v>0</v>
      </c>
      <c r="E65" s="84">
        <f t="shared" si="13"/>
        <v>0</v>
      </c>
      <c r="F65" s="84">
        <f t="shared" ref="F65:J65" si="17">F45*F23</f>
        <v>0</v>
      </c>
      <c r="G65" s="84">
        <f t="shared" si="17"/>
        <v>53960000</v>
      </c>
      <c r="H65" s="84">
        <f t="shared" si="17"/>
        <v>55162000</v>
      </c>
      <c r="I65" s="84">
        <f t="shared" si="17"/>
        <v>58658899.999999993</v>
      </c>
      <c r="J65" s="84">
        <f t="shared" si="17"/>
        <v>65493204.999999993</v>
      </c>
    </row>
    <row r="66" spans="2:10" s="1" customFormat="1" outlineLevel="1" x14ac:dyDescent="0.25">
      <c r="B66" s="72" t="s">
        <v>217</v>
      </c>
      <c r="C66" s="84">
        <f t="shared" si="13"/>
        <v>0</v>
      </c>
      <c r="D66" s="84">
        <f t="shared" si="13"/>
        <v>0</v>
      </c>
      <c r="E66" s="84">
        <f t="shared" si="13"/>
        <v>0</v>
      </c>
      <c r="F66" s="84">
        <f t="shared" ref="F66:J66" si="18">F46*F24</f>
        <v>0</v>
      </c>
      <c r="G66" s="84">
        <f t="shared" si="18"/>
        <v>5879999.9999999991</v>
      </c>
      <c r="H66" s="84">
        <f t="shared" si="18"/>
        <v>6362399.9999999991</v>
      </c>
      <c r="I66" s="84">
        <f t="shared" si="18"/>
        <v>17267552</v>
      </c>
      <c r="J66" s="84">
        <f t="shared" si="18"/>
        <v>28653980.960000001</v>
      </c>
    </row>
    <row r="67" spans="2:10" s="1" customFormat="1" outlineLevel="1" x14ac:dyDescent="0.25">
      <c r="B67" s="72" t="s">
        <v>218</v>
      </c>
      <c r="C67" s="84">
        <f t="shared" si="13"/>
        <v>0</v>
      </c>
      <c r="D67" s="84">
        <f t="shared" si="13"/>
        <v>0</v>
      </c>
      <c r="E67" s="84">
        <f t="shared" si="13"/>
        <v>0</v>
      </c>
      <c r="F67" s="84">
        <f t="shared" ref="F67:J67" si="19">F47*F25</f>
        <v>0</v>
      </c>
      <c r="G67" s="84">
        <f t="shared" si="19"/>
        <v>0</v>
      </c>
      <c r="H67" s="84">
        <f t="shared" si="19"/>
        <v>0</v>
      </c>
      <c r="I67" s="84">
        <f t="shared" si="19"/>
        <v>0</v>
      </c>
      <c r="J67" s="84">
        <f t="shared" si="19"/>
        <v>0</v>
      </c>
    </row>
    <row r="68" spans="2:10" s="1" customFormat="1" outlineLevel="1" x14ac:dyDescent="0.25">
      <c r="C68" s="104"/>
      <c r="D68" s="105"/>
      <c r="E68" s="105"/>
    </row>
    <row r="69" spans="2:10" s="1" customFormat="1" ht="17.399999999999999" x14ac:dyDescent="0.3">
      <c r="B69" s="34"/>
    </row>
    <row r="70" spans="2:10" s="1" customFormat="1" x14ac:dyDescent="0.25">
      <c r="B70" s="9" t="s">
        <v>30</v>
      </c>
      <c r="C70" s="4"/>
    </row>
    <row r="71" spans="2:10" s="1" customFormat="1" outlineLevel="1" x14ac:dyDescent="0.25">
      <c r="B71" s="72" t="s">
        <v>28</v>
      </c>
      <c r="C71" s="84">
        <f>C54+C61</f>
        <v>4300000</v>
      </c>
      <c r="D71" s="84">
        <f t="shared" ref="D71:J71" si="20">D54+D61</f>
        <v>31580000</v>
      </c>
      <c r="E71" s="84">
        <f t="shared" si="20"/>
        <v>41000000</v>
      </c>
      <c r="F71" s="84">
        <f t="shared" si="20"/>
        <v>40500000</v>
      </c>
      <c r="G71" s="84">
        <f t="shared" si="20"/>
        <v>0</v>
      </c>
      <c r="H71" s="84">
        <f t="shared" si="20"/>
        <v>0</v>
      </c>
      <c r="I71" s="84">
        <f t="shared" si="20"/>
        <v>0</v>
      </c>
      <c r="J71" s="84">
        <f t="shared" si="20"/>
        <v>0</v>
      </c>
    </row>
    <row r="72" spans="2:10" s="1" customFormat="1" outlineLevel="1" x14ac:dyDescent="0.25">
      <c r="B72" s="72" t="s">
        <v>29</v>
      </c>
      <c r="C72" s="84">
        <f>C55+C62</f>
        <v>1100000</v>
      </c>
      <c r="D72" s="84">
        <f t="shared" ref="D72:J72" si="21">D55+D62</f>
        <v>7975000</v>
      </c>
      <c r="E72" s="84">
        <f t="shared" si="21"/>
        <v>13000000</v>
      </c>
      <c r="F72" s="84">
        <f t="shared" si="21"/>
        <v>9500000</v>
      </c>
      <c r="G72" s="84">
        <f t="shared" si="21"/>
        <v>0</v>
      </c>
      <c r="H72" s="84">
        <f t="shared" si="21"/>
        <v>0</v>
      </c>
      <c r="I72" s="84">
        <f t="shared" si="21"/>
        <v>0</v>
      </c>
      <c r="J72" s="84">
        <f t="shared" si="21"/>
        <v>0</v>
      </c>
    </row>
    <row r="73" spans="2:10" s="1" customFormat="1" outlineLevel="1" x14ac:dyDescent="0.25">
      <c r="B73" s="72" t="s">
        <v>27</v>
      </c>
      <c r="C73" s="84">
        <f t="shared" ref="C73:J77" si="22">C56+C63</f>
        <v>0</v>
      </c>
      <c r="D73" s="84">
        <f t="shared" si="22"/>
        <v>0</v>
      </c>
      <c r="E73" s="84">
        <f t="shared" si="22"/>
        <v>0</v>
      </c>
      <c r="F73" s="84">
        <f t="shared" si="22"/>
        <v>0</v>
      </c>
      <c r="G73" s="84">
        <f t="shared" si="22"/>
        <v>50000000</v>
      </c>
      <c r="H73" s="84">
        <f t="shared" si="22"/>
        <v>75500000</v>
      </c>
      <c r="I73" s="84">
        <f t="shared" si="22"/>
        <v>97175000</v>
      </c>
      <c r="J73" s="84">
        <f t="shared" si="22"/>
        <v>115598750</v>
      </c>
    </row>
    <row r="74" spans="2:10" s="1" customFormat="1" outlineLevel="1" x14ac:dyDescent="0.25">
      <c r="B74" s="72" t="s">
        <v>24</v>
      </c>
      <c r="C74" s="84">
        <f t="shared" si="22"/>
        <v>0</v>
      </c>
      <c r="D74" s="84">
        <f t="shared" si="22"/>
        <v>0</v>
      </c>
      <c r="E74" s="84">
        <f t="shared" si="22"/>
        <v>0</v>
      </c>
      <c r="F74" s="84">
        <f t="shared" si="22"/>
        <v>0</v>
      </c>
      <c r="G74" s="84">
        <f t="shared" si="22"/>
        <v>2100000</v>
      </c>
      <c r="H74" s="84">
        <f t="shared" si="22"/>
        <v>6025000</v>
      </c>
      <c r="I74" s="84">
        <f t="shared" si="22"/>
        <v>11878750</v>
      </c>
      <c r="J74" s="84">
        <f t="shared" si="22"/>
        <v>19246062.5</v>
      </c>
    </row>
    <row r="75" spans="2:10" s="1" customFormat="1" outlineLevel="1" x14ac:dyDescent="0.25">
      <c r="B75" s="72" t="s">
        <v>23</v>
      </c>
      <c r="C75" s="84">
        <f t="shared" si="22"/>
        <v>0</v>
      </c>
      <c r="D75" s="84">
        <f t="shared" si="22"/>
        <v>0</v>
      </c>
      <c r="E75" s="84">
        <f t="shared" si="22"/>
        <v>0</v>
      </c>
      <c r="F75" s="84">
        <f t="shared" si="22"/>
        <v>0</v>
      </c>
      <c r="G75" s="84">
        <f t="shared" si="22"/>
        <v>54560000</v>
      </c>
      <c r="H75" s="84">
        <f t="shared" si="22"/>
        <v>55762000</v>
      </c>
      <c r="I75" s="84">
        <f t="shared" si="22"/>
        <v>59258899.999999993</v>
      </c>
      <c r="J75" s="84">
        <f t="shared" si="22"/>
        <v>66093204.999999993</v>
      </c>
    </row>
    <row r="76" spans="2:10" s="1" customFormat="1" outlineLevel="1" x14ac:dyDescent="0.25">
      <c r="B76" s="72" t="s">
        <v>25</v>
      </c>
      <c r="C76" s="84">
        <f t="shared" si="22"/>
        <v>0</v>
      </c>
      <c r="D76" s="84">
        <f t="shared" si="22"/>
        <v>0</v>
      </c>
      <c r="E76" s="84">
        <f t="shared" si="22"/>
        <v>0</v>
      </c>
      <c r="F76" s="84">
        <f t="shared" si="22"/>
        <v>0</v>
      </c>
      <c r="G76" s="84">
        <f t="shared" si="22"/>
        <v>5879999.9999999991</v>
      </c>
      <c r="H76" s="84">
        <f t="shared" si="22"/>
        <v>6362399.9999999991</v>
      </c>
      <c r="I76" s="84">
        <f t="shared" si="22"/>
        <v>17267552</v>
      </c>
      <c r="J76" s="84">
        <f t="shared" si="22"/>
        <v>28653980.960000001</v>
      </c>
    </row>
    <row r="77" spans="2:10" s="1" customFormat="1" outlineLevel="1" x14ac:dyDescent="0.25">
      <c r="B77" s="72" t="s">
        <v>26</v>
      </c>
      <c r="C77" s="84">
        <f t="shared" si="22"/>
        <v>0</v>
      </c>
      <c r="D77" s="84">
        <f t="shared" si="22"/>
        <v>0</v>
      </c>
      <c r="E77" s="84">
        <f t="shared" si="22"/>
        <v>0</v>
      </c>
      <c r="F77" s="84">
        <f t="shared" si="22"/>
        <v>0</v>
      </c>
      <c r="G77" s="84">
        <f t="shared" si="22"/>
        <v>0</v>
      </c>
      <c r="H77" s="84">
        <f t="shared" si="22"/>
        <v>0</v>
      </c>
      <c r="I77" s="84">
        <f t="shared" si="22"/>
        <v>0</v>
      </c>
      <c r="J77" s="84">
        <f t="shared" si="22"/>
        <v>0</v>
      </c>
    </row>
    <row r="78" spans="2:10" s="1" customFormat="1" x14ac:dyDescent="0.25">
      <c r="B78" s="50" t="s">
        <v>31</v>
      </c>
      <c r="C78" s="85">
        <f t="shared" ref="C78:J78" si="23">SUM(C71:C77)</f>
        <v>5400000</v>
      </c>
      <c r="D78" s="85">
        <f t="shared" si="23"/>
        <v>39555000</v>
      </c>
      <c r="E78" s="85">
        <f t="shared" si="23"/>
        <v>54000000</v>
      </c>
      <c r="F78" s="85">
        <f t="shared" si="23"/>
        <v>50000000</v>
      </c>
      <c r="G78" s="85">
        <f t="shared" si="23"/>
        <v>112540000</v>
      </c>
      <c r="H78" s="85">
        <f t="shared" si="23"/>
        <v>143649400</v>
      </c>
      <c r="I78" s="85">
        <f t="shared" si="23"/>
        <v>185580202</v>
      </c>
      <c r="J78" s="85">
        <f t="shared" si="23"/>
        <v>229591998.46000001</v>
      </c>
    </row>
    <row r="79" spans="2:10" s="1" customFormat="1" x14ac:dyDescent="0.25">
      <c r="C79" s="6"/>
      <c r="D79" s="6"/>
      <c r="E79" s="6"/>
      <c r="F79" s="6"/>
      <c r="G79" s="6"/>
      <c r="H79" s="6"/>
      <c r="I79" s="6"/>
      <c r="J79" s="6"/>
    </row>
    <row r="80" spans="2:10" s="1" customFormat="1" x14ac:dyDescent="0.25">
      <c r="B80" s="9" t="s">
        <v>130</v>
      </c>
      <c r="C80" s="6"/>
      <c r="D80" s="6"/>
      <c r="E80" s="6"/>
      <c r="F80" s="6"/>
      <c r="G80" s="6"/>
      <c r="H80" s="6"/>
      <c r="I80" s="6"/>
      <c r="J80" s="6"/>
    </row>
    <row r="81" spans="2:12" s="1" customFormat="1" outlineLevel="1" x14ac:dyDescent="0.25">
      <c r="B81" s="72" t="s">
        <v>219</v>
      </c>
      <c r="C81" s="82">
        <f>'2.Seminar Inputs'!C23</f>
        <v>120000000</v>
      </c>
      <c r="D81" s="82">
        <f>'2.Seminar Inputs'!D23</f>
        <v>120000000</v>
      </c>
      <c r="E81" s="82">
        <f>'2.Seminar Inputs'!E23</f>
        <v>140000000</v>
      </c>
      <c r="F81" s="82">
        <f>'2.Seminar Inputs'!F23</f>
        <v>110000000</v>
      </c>
      <c r="G81" s="82">
        <f>'2.Seminar Inputs'!G23</f>
        <v>110000000</v>
      </c>
      <c r="H81" s="82">
        <f>'2.Seminar Inputs'!H23</f>
        <v>110000000</v>
      </c>
      <c r="I81" s="82">
        <f>'2.Seminar Inputs'!I23</f>
        <v>110000000</v>
      </c>
      <c r="J81" s="82">
        <f>'2.Seminar Inputs'!J23</f>
        <v>110000000</v>
      </c>
    </row>
    <row r="82" spans="2:12" s="1" customFormat="1" outlineLevel="1" x14ac:dyDescent="0.25">
      <c r="B82" s="59" t="s">
        <v>37</v>
      </c>
      <c r="C82" s="82">
        <f>'2.Seminar Inputs'!C31*'2.Seminar Inputs'!C8</f>
        <v>1078461.5384615385</v>
      </c>
      <c r="D82" s="82">
        <f>'2.Seminar Inputs'!D31*'2.Seminar Inputs'!D8</f>
        <v>1493333.333333334</v>
      </c>
      <c r="E82" s="82">
        <f>'2.Seminar Inputs'!E31*'2.Seminar Inputs'!E8</f>
        <v>1866666.666666666</v>
      </c>
      <c r="F82" s="82">
        <f>'2.Seminar Inputs'!F31*'2.Seminar Inputs'!F8</f>
        <v>190000</v>
      </c>
      <c r="G82" s="82">
        <f>'2.Seminar Inputs'!G31*'2.Seminar Inputs'!G8</f>
        <v>190000</v>
      </c>
      <c r="H82" s="82">
        <f>'2.Seminar Inputs'!H31*'2.Seminar Inputs'!H8</f>
        <v>190000</v>
      </c>
      <c r="I82" s="82">
        <f>'2.Seminar Inputs'!I31*'2.Seminar Inputs'!I8</f>
        <v>190000</v>
      </c>
      <c r="J82" s="82">
        <f>'2.Seminar Inputs'!J31*'2.Seminar Inputs'!J8</f>
        <v>190000</v>
      </c>
    </row>
    <row r="83" spans="2:12" s="1" customFormat="1" outlineLevel="1" x14ac:dyDescent="0.25">
      <c r="B83" s="59" t="s">
        <v>86</v>
      </c>
      <c r="C83" s="85">
        <f>'2.Seminar Inputs'!C37</f>
        <v>0</v>
      </c>
      <c r="D83" s="85">
        <f>'2.Seminar Inputs'!D37</f>
        <v>0</v>
      </c>
      <c r="E83" s="85">
        <f>'2.Seminar Inputs'!E37</f>
        <v>0</v>
      </c>
      <c r="F83" s="85">
        <f>'2.Seminar Inputs'!F37</f>
        <v>1500000</v>
      </c>
      <c r="G83" s="85">
        <f>'2.Seminar Inputs'!G37</f>
        <v>1500000</v>
      </c>
      <c r="H83" s="85">
        <f>'2.Seminar Inputs'!H37</f>
        <v>1500000</v>
      </c>
      <c r="I83" s="85">
        <f>'2.Seminar Inputs'!I37</f>
        <v>1500000</v>
      </c>
      <c r="J83" s="85">
        <f>'2.Seminar Inputs'!J37</f>
        <v>1500000</v>
      </c>
      <c r="K83" s="6"/>
      <c r="L83" s="6"/>
    </row>
    <row r="84" spans="2:12" s="1" customFormat="1" x14ac:dyDescent="0.25">
      <c r="B84" s="50" t="s">
        <v>132</v>
      </c>
      <c r="C84" s="85">
        <f>SUM(C81:C83)</f>
        <v>121078461.53846154</v>
      </c>
      <c r="D84" s="85">
        <f t="shared" ref="D84:J84" si="24">SUM(D81:D83)</f>
        <v>121493333.33333333</v>
      </c>
      <c r="E84" s="85">
        <f t="shared" si="24"/>
        <v>141866666.66666666</v>
      </c>
      <c r="F84" s="85">
        <f t="shared" si="24"/>
        <v>111690000</v>
      </c>
      <c r="G84" s="85">
        <f t="shared" si="24"/>
        <v>111690000</v>
      </c>
      <c r="H84" s="85">
        <f t="shared" si="24"/>
        <v>111690000</v>
      </c>
      <c r="I84" s="85">
        <f t="shared" si="24"/>
        <v>111690000</v>
      </c>
      <c r="J84" s="85">
        <f t="shared" si="24"/>
        <v>111690000</v>
      </c>
    </row>
    <row r="85" spans="2:12" s="1" customFormat="1" x14ac:dyDescent="0.25">
      <c r="C85" s="6"/>
      <c r="D85" s="6"/>
      <c r="E85" s="6"/>
      <c r="F85" s="6"/>
      <c r="G85" s="6"/>
      <c r="H85" s="6"/>
      <c r="I85" s="6"/>
      <c r="J85" s="6"/>
    </row>
    <row r="86" spans="2:12" s="1" customFormat="1" x14ac:dyDescent="0.25">
      <c r="B86" s="9" t="s">
        <v>39</v>
      </c>
      <c r="C86" s="6"/>
      <c r="D86" s="6"/>
      <c r="E86" s="6"/>
      <c r="F86" s="6"/>
      <c r="G86" s="6"/>
      <c r="H86" s="6"/>
      <c r="I86" s="6"/>
      <c r="J86" s="6"/>
    </row>
    <row r="87" spans="2:12" ht="30" outlineLevel="1" x14ac:dyDescent="0.25">
      <c r="B87" s="50" t="s">
        <v>40</v>
      </c>
      <c r="C87" s="85">
        <v>10000000</v>
      </c>
      <c r="D87" s="84">
        <v>10000000</v>
      </c>
      <c r="E87" s="84">
        <v>10000000</v>
      </c>
      <c r="F87" s="86">
        <v>10000000</v>
      </c>
      <c r="G87" s="86">
        <v>10000000</v>
      </c>
      <c r="H87" s="86">
        <v>10000000</v>
      </c>
      <c r="I87" s="86">
        <v>10000000</v>
      </c>
      <c r="J87" s="86">
        <v>10000000</v>
      </c>
      <c r="L87" s="56" t="s">
        <v>185</v>
      </c>
    </row>
    <row r="88" spans="2:12" ht="18" customHeight="1" outlineLevel="1" x14ac:dyDescent="0.25">
      <c r="B88" s="50" t="s">
        <v>41</v>
      </c>
      <c r="C88" s="87">
        <v>0.08</v>
      </c>
      <c r="D88" s="88">
        <v>0.08</v>
      </c>
      <c r="E88" s="87">
        <v>0.08</v>
      </c>
      <c r="F88" s="89">
        <v>0.08</v>
      </c>
      <c r="G88" s="89">
        <v>0.08</v>
      </c>
      <c r="H88" s="89">
        <v>0.08</v>
      </c>
      <c r="I88" s="89">
        <v>0.08</v>
      </c>
      <c r="J88" s="89">
        <v>0.08</v>
      </c>
      <c r="L88" s="56" t="s">
        <v>186</v>
      </c>
    </row>
    <row r="89" spans="2:12" x14ac:dyDescent="0.25">
      <c r="B89" s="50" t="s">
        <v>43</v>
      </c>
      <c r="C89" s="85">
        <f>C87*C88</f>
        <v>800000</v>
      </c>
      <c r="D89" s="85">
        <f t="shared" ref="D89:J89" si="25">D87*D88</f>
        <v>800000</v>
      </c>
      <c r="E89" s="85">
        <f t="shared" si="25"/>
        <v>800000</v>
      </c>
      <c r="F89" s="85">
        <f t="shared" si="25"/>
        <v>800000</v>
      </c>
      <c r="G89" s="85">
        <f t="shared" si="25"/>
        <v>800000</v>
      </c>
      <c r="H89" s="85">
        <f t="shared" si="25"/>
        <v>800000</v>
      </c>
      <c r="I89" s="85">
        <f t="shared" si="25"/>
        <v>800000</v>
      </c>
      <c r="J89" s="85">
        <f t="shared" si="25"/>
        <v>800000</v>
      </c>
      <c r="K89" s="6"/>
      <c r="L89" s="6"/>
    </row>
    <row r="90" spans="2:12" x14ac:dyDescent="0.25"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2:12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2:12" s="1" customFormat="1" x14ac:dyDescent="0.25">
      <c r="B92" s="9" t="s">
        <v>254</v>
      </c>
      <c r="C92" s="6"/>
      <c r="D92" s="6"/>
      <c r="E92" s="6"/>
      <c r="F92" s="6"/>
      <c r="G92" s="6"/>
      <c r="H92" s="6"/>
      <c r="I92" s="6"/>
      <c r="J92" s="6"/>
    </row>
    <row r="93" spans="2:12" ht="30" outlineLevel="1" x14ac:dyDescent="0.25">
      <c r="B93" s="50" t="s">
        <v>240</v>
      </c>
      <c r="C93" s="68" t="s">
        <v>242</v>
      </c>
      <c r="D93" s="68" t="s">
        <v>242</v>
      </c>
      <c r="E93" s="84">
        <v>50000</v>
      </c>
      <c r="F93" s="86"/>
      <c r="G93" s="86"/>
      <c r="H93" s="86"/>
      <c r="I93" s="86"/>
      <c r="J93" s="86"/>
      <c r="L93" s="56" t="s">
        <v>185</v>
      </c>
    </row>
    <row r="94" spans="2:12" outlineLevel="1" x14ac:dyDescent="0.25">
      <c r="B94" s="50" t="s">
        <v>241</v>
      </c>
      <c r="C94" s="68" t="s">
        <v>242</v>
      </c>
      <c r="D94" s="68" t="s">
        <v>242</v>
      </c>
      <c r="E94" s="84">
        <v>0</v>
      </c>
      <c r="F94" s="86"/>
      <c r="G94" s="86"/>
      <c r="H94" s="86"/>
      <c r="I94" s="86"/>
      <c r="J94" s="86"/>
      <c r="L94" s="56"/>
    </row>
    <row r="95" spans="2:12" ht="18" customHeight="1" outlineLevel="1" x14ac:dyDescent="0.25">
      <c r="B95" s="50" t="s">
        <v>257</v>
      </c>
      <c r="C95" s="68" t="s">
        <v>242</v>
      </c>
      <c r="D95" s="68" t="s">
        <v>242</v>
      </c>
      <c r="E95" s="82">
        <f>SUM(E93:E94)</f>
        <v>50000</v>
      </c>
      <c r="F95" s="82">
        <f t="shared" ref="F95:J95" si="26">SUM(F93:F94)</f>
        <v>0</v>
      </c>
      <c r="G95" s="82">
        <f t="shared" si="26"/>
        <v>0</v>
      </c>
      <c r="H95" s="82">
        <f t="shared" si="26"/>
        <v>0</v>
      </c>
      <c r="I95" s="82">
        <f t="shared" si="26"/>
        <v>0</v>
      </c>
      <c r="J95" s="82">
        <f t="shared" si="26"/>
        <v>0</v>
      </c>
      <c r="L95" s="56" t="s">
        <v>186</v>
      </c>
    </row>
    <row r="96" spans="2:12" x14ac:dyDescent="0.25">
      <c r="C96" s="11"/>
      <c r="D96" s="1"/>
      <c r="E96" s="1"/>
      <c r="F96" s="1"/>
      <c r="G96" s="1"/>
      <c r="H96" s="1"/>
      <c r="I96" s="1"/>
      <c r="J96" s="1"/>
    </row>
    <row r="97" spans="1:12" ht="17.399999999999999" x14ac:dyDescent="0.3">
      <c r="B97" s="34"/>
      <c r="C97" s="11"/>
      <c r="D97" s="1"/>
      <c r="E97" s="1"/>
      <c r="F97" s="1"/>
      <c r="G97" s="1"/>
      <c r="H97" s="1"/>
      <c r="I97" s="1"/>
      <c r="J97" s="1"/>
    </row>
    <row r="98" spans="1:12" x14ac:dyDescent="0.25">
      <c r="C98" s="11"/>
      <c r="D98" s="1"/>
      <c r="E98" s="1"/>
      <c r="F98" s="1"/>
      <c r="G98" s="1"/>
      <c r="H98" s="1"/>
      <c r="I98" s="1"/>
      <c r="J98" s="1"/>
    </row>
    <row r="99" spans="1:12" x14ac:dyDescent="0.25">
      <c r="B99" s="9" t="s">
        <v>0</v>
      </c>
      <c r="C99" s="1"/>
      <c r="D99" s="6"/>
      <c r="E99" s="1"/>
      <c r="F99" s="1"/>
      <c r="G99" s="1"/>
      <c r="H99" s="1"/>
      <c r="I99" s="1"/>
      <c r="J99" s="1"/>
    </row>
    <row r="100" spans="1:12" outlineLevel="1" x14ac:dyDescent="0.25">
      <c r="A100" s="12" t="s">
        <v>51</v>
      </c>
      <c r="B100" s="72" t="s">
        <v>1</v>
      </c>
      <c r="C100" s="85">
        <f>C78</f>
        <v>5400000</v>
      </c>
      <c r="D100" s="85">
        <f t="shared" ref="D100:J100" si="27">D78</f>
        <v>39555000</v>
      </c>
      <c r="E100" s="85">
        <f t="shared" si="27"/>
        <v>54000000</v>
      </c>
      <c r="F100" s="85">
        <f t="shared" si="27"/>
        <v>50000000</v>
      </c>
      <c r="G100" s="85">
        <f t="shared" si="27"/>
        <v>112540000</v>
      </c>
      <c r="H100" s="85">
        <f t="shared" si="27"/>
        <v>143649400</v>
      </c>
      <c r="I100" s="85">
        <f t="shared" si="27"/>
        <v>185580202</v>
      </c>
      <c r="J100" s="85">
        <f t="shared" si="27"/>
        <v>229591998.46000001</v>
      </c>
    </row>
    <row r="101" spans="1:12" outlineLevel="1" x14ac:dyDescent="0.25">
      <c r="A101" s="12" t="s">
        <v>51</v>
      </c>
      <c r="B101" s="72" t="s">
        <v>219</v>
      </c>
      <c r="C101" s="85">
        <f t="shared" ref="C101:J101" si="28">C81</f>
        <v>120000000</v>
      </c>
      <c r="D101" s="85">
        <f t="shared" si="28"/>
        <v>120000000</v>
      </c>
      <c r="E101" s="85">
        <f t="shared" si="28"/>
        <v>140000000</v>
      </c>
      <c r="F101" s="85">
        <f t="shared" si="28"/>
        <v>110000000</v>
      </c>
      <c r="G101" s="85">
        <f t="shared" si="28"/>
        <v>110000000</v>
      </c>
      <c r="H101" s="85">
        <f t="shared" si="28"/>
        <v>110000000</v>
      </c>
      <c r="I101" s="85">
        <f t="shared" si="28"/>
        <v>110000000</v>
      </c>
      <c r="J101" s="85">
        <f t="shared" si="28"/>
        <v>110000000</v>
      </c>
    </row>
    <row r="102" spans="1:12" ht="30" outlineLevel="1" x14ac:dyDescent="0.25">
      <c r="A102" s="12" t="s">
        <v>51</v>
      </c>
      <c r="B102" s="72" t="s">
        <v>255</v>
      </c>
      <c r="C102" s="85">
        <v>0</v>
      </c>
      <c r="D102" s="85">
        <v>0</v>
      </c>
      <c r="E102" s="85">
        <v>0</v>
      </c>
      <c r="F102" s="85">
        <v>0</v>
      </c>
      <c r="G102" s="85">
        <v>0</v>
      </c>
      <c r="H102" s="85">
        <v>0</v>
      </c>
      <c r="I102" s="85">
        <v>0</v>
      </c>
      <c r="J102" s="85">
        <v>0</v>
      </c>
      <c r="L102" s="56" t="s">
        <v>188</v>
      </c>
    </row>
    <row r="103" spans="1:12" ht="30" outlineLevel="1" x14ac:dyDescent="0.25">
      <c r="A103" s="12" t="s">
        <v>51</v>
      </c>
      <c r="B103" s="72" t="s">
        <v>255</v>
      </c>
      <c r="C103" s="85">
        <v>0</v>
      </c>
      <c r="D103" s="85">
        <v>0</v>
      </c>
      <c r="E103" s="85">
        <v>0</v>
      </c>
      <c r="F103" s="85">
        <v>0</v>
      </c>
      <c r="G103" s="85">
        <v>0</v>
      </c>
      <c r="H103" s="85">
        <v>0</v>
      </c>
      <c r="I103" s="85">
        <v>0</v>
      </c>
      <c r="J103" s="85">
        <v>0</v>
      </c>
      <c r="L103" s="56" t="s">
        <v>188</v>
      </c>
    </row>
    <row r="104" spans="1:12" outlineLevel="1" x14ac:dyDescent="0.25">
      <c r="A104" s="12" t="s">
        <v>51</v>
      </c>
      <c r="B104" s="72" t="s">
        <v>18</v>
      </c>
      <c r="C104" s="85">
        <v>0</v>
      </c>
      <c r="D104" s="85">
        <v>0</v>
      </c>
      <c r="E104" s="93">
        <v>0</v>
      </c>
      <c r="F104" s="86">
        <v>0</v>
      </c>
      <c r="G104" s="86">
        <v>0</v>
      </c>
      <c r="H104" s="86">
        <v>0</v>
      </c>
      <c r="I104" s="86">
        <v>0</v>
      </c>
      <c r="J104" s="86">
        <v>0</v>
      </c>
      <c r="L104" s="56" t="s">
        <v>193</v>
      </c>
    </row>
    <row r="105" spans="1:12" outlineLevel="1" x14ac:dyDescent="0.25">
      <c r="A105" s="12" t="s">
        <v>51</v>
      </c>
      <c r="B105" s="72" t="s">
        <v>3</v>
      </c>
      <c r="C105" s="85">
        <v>0</v>
      </c>
      <c r="D105" s="85">
        <v>0</v>
      </c>
      <c r="E105" s="82">
        <v>0</v>
      </c>
      <c r="F105" s="86">
        <v>0</v>
      </c>
      <c r="G105" s="86">
        <v>0</v>
      </c>
      <c r="H105" s="86">
        <v>0</v>
      </c>
      <c r="I105" s="86">
        <v>0</v>
      </c>
      <c r="J105" s="86">
        <v>0</v>
      </c>
      <c r="L105" s="56" t="s">
        <v>193</v>
      </c>
    </row>
    <row r="106" spans="1:12" outlineLevel="1" x14ac:dyDescent="0.25">
      <c r="A106" s="12" t="s">
        <v>51</v>
      </c>
      <c r="B106" s="72" t="s">
        <v>4</v>
      </c>
      <c r="C106" s="85">
        <f t="shared" ref="C106:J106" si="29">C83</f>
        <v>0</v>
      </c>
      <c r="D106" s="85">
        <f t="shared" si="29"/>
        <v>0</v>
      </c>
      <c r="E106" s="85">
        <f t="shared" si="29"/>
        <v>0</v>
      </c>
      <c r="F106" s="85">
        <f t="shared" si="29"/>
        <v>1500000</v>
      </c>
      <c r="G106" s="85">
        <f t="shared" si="29"/>
        <v>1500000</v>
      </c>
      <c r="H106" s="85">
        <f t="shared" si="29"/>
        <v>1500000</v>
      </c>
      <c r="I106" s="85">
        <f t="shared" si="29"/>
        <v>1500000</v>
      </c>
      <c r="J106" s="85">
        <f t="shared" si="29"/>
        <v>1500000</v>
      </c>
    </row>
    <row r="107" spans="1:12" outlineLevel="1" x14ac:dyDescent="0.25">
      <c r="A107" s="12" t="s">
        <v>51</v>
      </c>
      <c r="B107" s="72" t="s">
        <v>254</v>
      </c>
      <c r="C107" s="85" t="str">
        <f>C95</f>
        <v>-</v>
      </c>
      <c r="D107" s="85" t="str">
        <f t="shared" ref="D107:J107" si="30">D95</f>
        <v>-</v>
      </c>
      <c r="E107" s="85">
        <f t="shared" si="30"/>
        <v>50000</v>
      </c>
      <c r="F107" s="85">
        <f t="shared" si="30"/>
        <v>0</v>
      </c>
      <c r="G107" s="85">
        <f t="shared" si="30"/>
        <v>0</v>
      </c>
      <c r="H107" s="85">
        <f t="shared" si="30"/>
        <v>0</v>
      </c>
      <c r="I107" s="85">
        <f t="shared" si="30"/>
        <v>0</v>
      </c>
      <c r="J107" s="85">
        <f t="shared" si="30"/>
        <v>0</v>
      </c>
    </row>
    <row r="108" spans="1:12" outlineLevel="1" x14ac:dyDescent="0.25">
      <c r="A108" s="12" t="s">
        <v>50</v>
      </c>
      <c r="B108" s="72" t="s">
        <v>38</v>
      </c>
      <c r="C108" s="85">
        <f t="shared" ref="C108:J108" si="31">C82</f>
        <v>1078461.5384615385</v>
      </c>
      <c r="D108" s="85">
        <f t="shared" si="31"/>
        <v>1493333.333333334</v>
      </c>
      <c r="E108" s="85">
        <f t="shared" si="31"/>
        <v>1866666.666666666</v>
      </c>
      <c r="F108" s="85">
        <f t="shared" si="31"/>
        <v>190000</v>
      </c>
      <c r="G108" s="85">
        <f t="shared" si="31"/>
        <v>190000</v>
      </c>
      <c r="H108" s="85">
        <f t="shared" si="31"/>
        <v>190000</v>
      </c>
      <c r="I108" s="85">
        <f t="shared" si="31"/>
        <v>190000</v>
      </c>
      <c r="J108" s="85">
        <f t="shared" si="31"/>
        <v>190000</v>
      </c>
    </row>
    <row r="109" spans="1:12" outlineLevel="1" x14ac:dyDescent="0.25">
      <c r="A109" s="12" t="s">
        <v>50</v>
      </c>
      <c r="B109" s="72" t="s">
        <v>2</v>
      </c>
      <c r="C109" s="85">
        <v>10000000</v>
      </c>
      <c r="D109" s="85">
        <v>10000000</v>
      </c>
      <c r="E109" s="82">
        <v>10000000</v>
      </c>
      <c r="F109" s="83">
        <v>11500000</v>
      </c>
      <c r="G109" s="83">
        <v>11500000</v>
      </c>
      <c r="H109" s="83">
        <v>11500000</v>
      </c>
      <c r="I109" s="83">
        <v>11500000</v>
      </c>
      <c r="J109" s="83">
        <v>11500000</v>
      </c>
      <c r="K109" s="30"/>
      <c r="L109" s="56" t="s">
        <v>193</v>
      </c>
    </row>
    <row r="110" spans="1:12" outlineLevel="1" x14ac:dyDescent="0.25">
      <c r="A110" s="12" t="s">
        <v>50</v>
      </c>
      <c r="B110" s="72" t="s">
        <v>256</v>
      </c>
      <c r="C110" s="85"/>
      <c r="D110" s="85">
        <v>0</v>
      </c>
      <c r="E110" s="85">
        <v>0</v>
      </c>
      <c r="F110" s="84">
        <v>0</v>
      </c>
      <c r="G110" s="84">
        <v>0</v>
      </c>
      <c r="H110" s="84">
        <v>0</v>
      </c>
      <c r="I110" s="84">
        <v>0</v>
      </c>
      <c r="J110" s="84">
        <v>0</v>
      </c>
      <c r="K110" s="30"/>
      <c r="L110" s="56" t="s">
        <v>187</v>
      </c>
    </row>
    <row r="111" spans="1:12" outlineLevel="1" x14ac:dyDescent="0.25">
      <c r="A111" s="12" t="s">
        <v>50</v>
      </c>
      <c r="B111" s="72" t="s">
        <v>42</v>
      </c>
      <c r="C111" s="90">
        <v>500000</v>
      </c>
      <c r="D111" s="90">
        <v>500000</v>
      </c>
      <c r="E111" s="82">
        <v>500000</v>
      </c>
      <c r="F111" s="83">
        <v>1500000</v>
      </c>
      <c r="G111" s="83">
        <v>1500000</v>
      </c>
      <c r="H111" s="83">
        <v>1500000</v>
      </c>
      <c r="I111" s="83">
        <v>1500000</v>
      </c>
      <c r="J111" s="83">
        <v>1500000</v>
      </c>
      <c r="K111" s="30"/>
      <c r="L111" s="56" t="s">
        <v>193</v>
      </c>
    </row>
    <row r="112" spans="1:12" ht="30" outlineLevel="1" x14ac:dyDescent="0.25">
      <c r="A112" s="12" t="s">
        <v>50</v>
      </c>
      <c r="B112" s="72" t="s">
        <v>221</v>
      </c>
      <c r="C112" s="85">
        <v>500000</v>
      </c>
      <c r="D112" s="85">
        <v>500000</v>
      </c>
      <c r="E112" s="85">
        <v>500000</v>
      </c>
      <c r="F112" s="94">
        <v>0</v>
      </c>
      <c r="G112" s="94">
        <v>0</v>
      </c>
      <c r="H112" s="94">
        <v>0</v>
      </c>
      <c r="I112" s="94">
        <v>0</v>
      </c>
      <c r="J112" s="94">
        <v>0</v>
      </c>
      <c r="K112" s="30"/>
      <c r="L112" s="56" t="s">
        <v>222</v>
      </c>
    </row>
    <row r="113" spans="1:24" outlineLevel="1" x14ac:dyDescent="0.25">
      <c r="A113" s="12" t="s">
        <v>50</v>
      </c>
      <c r="B113" s="72" t="s">
        <v>43</v>
      </c>
      <c r="C113" s="85">
        <f t="shared" ref="C113:J113" si="32">C89</f>
        <v>800000</v>
      </c>
      <c r="D113" s="85">
        <f t="shared" si="32"/>
        <v>800000</v>
      </c>
      <c r="E113" s="85">
        <f t="shared" si="32"/>
        <v>800000</v>
      </c>
      <c r="F113" s="85">
        <f t="shared" si="32"/>
        <v>800000</v>
      </c>
      <c r="G113" s="85">
        <f t="shared" si="32"/>
        <v>800000</v>
      </c>
      <c r="H113" s="85">
        <f t="shared" si="32"/>
        <v>800000</v>
      </c>
      <c r="I113" s="85">
        <f t="shared" si="32"/>
        <v>800000</v>
      </c>
      <c r="J113" s="85">
        <f t="shared" si="32"/>
        <v>800000</v>
      </c>
    </row>
    <row r="114" spans="1:24" s="16" customFormat="1" ht="15.6" x14ac:dyDescent="0.3">
      <c r="A114" s="14"/>
      <c r="B114" s="69" t="s">
        <v>16</v>
      </c>
      <c r="C114" s="91">
        <f t="shared" ref="C114:J114" si="33">SUM(C100:C113)</f>
        <v>138278461.53846154</v>
      </c>
      <c r="D114" s="91">
        <f t="shared" si="33"/>
        <v>172848333.33333334</v>
      </c>
      <c r="E114" s="91">
        <f t="shared" si="33"/>
        <v>207716666.66666666</v>
      </c>
      <c r="F114" s="91">
        <f t="shared" si="33"/>
        <v>175490000</v>
      </c>
      <c r="G114" s="91">
        <f t="shared" si="33"/>
        <v>238030000</v>
      </c>
      <c r="H114" s="91">
        <f t="shared" si="33"/>
        <v>269139400</v>
      </c>
      <c r="I114" s="91">
        <f t="shared" si="33"/>
        <v>311070202</v>
      </c>
      <c r="J114" s="91">
        <f t="shared" si="33"/>
        <v>355081998.46000004</v>
      </c>
      <c r="K114" s="15"/>
      <c r="L114" s="15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x14ac:dyDescent="0.25">
      <c r="B115" s="12" t="s">
        <v>51</v>
      </c>
      <c r="C115" s="13">
        <f t="shared" ref="C115:J116" si="34">SUMIF($A$100:$A$113,$B115,C$100:C$113)</f>
        <v>125400000</v>
      </c>
      <c r="D115" s="13">
        <f t="shared" si="34"/>
        <v>159555000</v>
      </c>
      <c r="E115" s="13">
        <f t="shared" si="34"/>
        <v>194050000</v>
      </c>
      <c r="F115" s="13">
        <f t="shared" si="34"/>
        <v>161500000</v>
      </c>
      <c r="G115" s="13">
        <f t="shared" si="34"/>
        <v>224040000</v>
      </c>
      <c r="H115" s="13">
        <f t="shared" si="34"/>
        <v>255149400</v>
      </c>
      <c r="I115" s="13">
        <f t="shared" si="34"/>
        <v>297080202</v>
      </c>
      <c r="J115" s="13">
        <f t="shared" si="34"/>
        <v>341091998.46000004</v>
      </c>
      <c r="K115" s="6"/>
      <c r="L115" s="6"/>
    </row>
    <row r="116" spans="1:24" x14ac:dyDescent="0.25">
      <c r="B116" s="12" t="s">
        <v>50</v>
      </c>
      <c r="C116" s="13">
        <f t="shared" si="34"/>
        <v>12878461.538461538</v>
      </c>
      <c r="D116" s="13">
        <f t="shared" si="34"/>
        <v>13293333.333333334</v>
      </c>
      <c r="E116" s="13">
        <f t="shared" si="34"/>
        <v>13666666.666666666</v>
      </c>
      <c r="F116" s="13">
        <f t="shared" si="34"/>
        <v>13990000</v>
      </c>
      <c r="G116" s="13">
        <f t="shared" si="34"/>
        <v>13990000</v>
      </c>
      <c r="H116" s="13">
        <f t="shared" si="34"/>
        <v>13990000</v>
      </c>
      <c r="I116" s="13">
        <f t="shared" si="34"/>
        <v>13990000</v>
      </c>
      <c r="J116" s="13">
        <f t="shared" si="34"/>
        <v>13990000</v>
      </c>
      <c r="K116" s="6"/>
      <c r="L116" s="6"/>
    </row>
    <row r="117" spans="1:24" x14ac:dyDescent="0.25">
      <c r="C117" s="1"/>
      <c r="D117" s="1"/>
      <c r="E117" s="1"/>
      <c r="F117" s="1"/>
      <c r="G117" s="1"/>
      <c r="H117" s="1"/>
      <c r="I117" s="1"/>
      <c r="J117" s="1"/>
    </row>
    <row r="118" spans="1:24" x14ac:dyDescent="0.25">
      <c r="C118" s="6"/>
      <c r="D118" s="6"/>
      <c r="E118" s="6"/>
      <c r="F118" s="6"/>
      <c r="G118" s="6"/>
      <c r="H118" s="6"/>
      <c r="I118" s="6"/>
      <c r="J118" s="6"/>
    </row>
    <row r="119" spans="1:24" x14ac:dyDescent="0.25">
      <c r="C119" s="1"/>
      <c r="D119" s="1"/>
      <c r="E119" s="1"/>
      <c r="F119" s="1"/>
      <c r="G119" s="1"/>
      <c r="H119" s="1"/>
      <c r="I119" s="1"/>
      <c r="J119" s="1"/>
    </row>
    <row r="120" spans="1:24" x14ac:dyDescent="0.25">
      <c r="C120" s="1"/>
      <c r="D120" s="1"/>
      <c r="E120" s="1"/>
      <c r="F120" s="1"/>
      <c r="G120" s="1"/>
      <c r="H120" s="1"/>
      <c r="I120" s="1"/>
      <c r="J120" s="1"/>
    </row>
    <row r="121" spans="1:24" x14ac:dyDescent="0.25">
      <c r="C121" s="1"/>
      <c r="D121" s="1"/>
      <c r="E121" s="1"/>
      <c r="F121" s="1"/>
      <c r="G121" s="1"/>
      <c r="H121" s="1"/>
      <c r="I121" s="1"/>
      <c r="J121" s="1"/>
    </row>
    <row r="122" spans="1:24" x14ac:dyDescent="0.25">
      <c r="C122" s="1"/>
      <c r="D122" s="1"/>
      <c r="E122" s="1"/>
      <c r="F122" s="1"/>
      <c r="G122" s="1"/>
      <c r="H122" s="1"/>
      <c r="I122" s="1"/>
      <c r="J122" s="1"/>
    </row>
    <row r="123" spans="1:24" x14ac:dyDescent="0.25">
      <c r="C123" s="1"/>
      <c r="D123" s="1"/>
      <c r="E123" s="1"/>
      <c r="F123" s="1"/>
      <c r="G123" s="1"/>
      <c r="H123" s="1"/>
      <c r="I123" s="1"/>
      <c r="J123" s="1"/>
    </row>
    <row r="124" spans="1:24" x14ac:dyDescent="0.25">
      <c r="C124" s="1"/>
      <c r="D124" s="1"/>
      <c r="E124" s="1"/>
      <c r="F124" s="1"/>
      <c r="G124" s="1"/>
      <c r="H124" s="1"/>
      <c r="I124" s="1"/>
      <c r="J124" s="1"/>
    </row>
    <row r="125" spans="1:24" x14ac:dyDescent="0.25">
      <c r="C125" s="1"/>
      <c r="D125" s="1"/>
      <c r="E125" s="1"/>
      <c r="F125" s="1"/>
      <c r="G125" s="1"/>
      <c r="H125" s="1"/>
      <c r="I125" s="1"/>
      <c r="J125" s="1"/>
    </row>
    <row r="126" spans="1:24" x14ac:dyDescent="0.25">
      <c r="C126" s="1"/>
      <c r="D126" s="1"/>
      <c r="E126" s="1"/>
      <c r="F126" s="1"/>
      <c r="G126" s="1"/>
      <c r="H126" s="1"/>
      <c r="I126" s="1"/>
      <c r="J126" s="1"/>
    </row>
    <row r="127" spans="1:24" x14ac:dyDescent="0.25">
      <c r="C127" s="1"/>
      <c r="D127" s="1"/>
      <c r="E127" s="1"/>
      <c r="F127" s="1"/>
      <c r="G127" s="1"/>
      <c r="H127" s="1"/>
      <c r="I127" s="1"/>
      <c r="J127" s="1"/>
    </row>
    <row r="128" spans="1:24" x14ac:dyDescent="0.25">
      <c r="C128" s="1"/>
      <c r="D128" s="1"/>
      <c r="E128" s="1"/>
      <c r="F128" s="1"/>
      <c r="G128" s="1"/>
      <c r="H128" s="1"/>
      <c r="I128" s="1"/>
      <c r="J128" s="1"/>
    </row>
    <row r="129" spans="3:10" x14ac:dyDescent="0.25">
      <c r="C129" s="1"/>
      <c r="D129" s="1"/>
      <c r="E129" s="1"/>
      <c r="F129" s="1"/>
      <c r="G129" s="1"/>
      <c r="H129" s="1"/>
      <c r="I129" s="1"/>
      <c r="J129" s="1"/>
    </row>
    <row r="130" spans="3:10" x14ac:dyDescent="0.25">
      <c r="C130" s="1"/>
      <c r="D130" s="1"/>
      <c r="E130" s="1"/>
      <c r="F130" s="1"/>
      <c r="G130" s="1"/>
      <c r="H130" s="1"/>
      <c r="I130" s="1"/>
      <c r="J130" s="1"/>
    </row>
    <row r="131" spans="3:10" x14ac:dyDescent="0.25">
      <c r="C131" s="1"/>
      <c r="D131" s="1"/>
      <c r="E131" s="1"/>
      <c r="F131" s="1"/>
      <c r="G131" s="1"/>
      <c r="H131" s="1"/>
      <c r="I131" s="1"/>
      <c r="J131" s="1"/>
    </row>
    <row r="132" spans="3:10" x14ac:dyDescent="0.25">
      <c r="C132" s="1"/>
      <c r="D132" s="1"/>
      <c r="E132" s="1"/>
      <c r="F132" s="1"/>
      <c r="G132" s="1"/>
      <c r="H132" s="1"/>
      <c r="I132" s="1"/>
      <c r="J132" s="1"/>
    </row>
    <row r="133" spans="3:10" x14ac:dyDescent="0.25">
      <c r="C133" s="1"/>
      <c r="D133" s="1"/>
      <c r="E133" s="1"/>
      <c r="F133" s="1"/>
      <c r="G133" s="1"/>
      <c r="H133" s="1"/>
      <c r="I133" s="1"/>
      <c r="J133" s="1"/>
    </row>
    <row r="134" spans="3:10" x14ac:dyDescent="0.25">
      <c r="C134" s="1"/>
      <c r="D134" s="1"/>
      <c r="E134" s="1"/>
      <c r="F134" s="1"/>
      <c r="G134" s="1"/>
      <c r="H134" s="1"/>
      <c r="I134" s="1"/>
      <c r="J134" s="1"/>
    </row>
    <row r="135" spans="3:10" x14ac:dyDescent="0.25">
      <c r="C135" s="1"/>
      <c r="D135" s="1"/>
      <c r="E135" s="1"/>
      <c r="F135" s="1"/>
      <c r="G135" s="1"/>
      <c r="H135" s="1"/>
      <c r="I135" s="1"/>
      <c r="J135" s="1"/>
    </row>
    <row r="136" spans="3:10" x14ac:dyDescent="0.25">
      <c r="C136" s="1"/>
      <c r="D136" s="1"/>
      <c r="E136" s="1"/>
      <c r="F136" s="1"/>
      <c r="G136" s="1"/>
      <c r="H136" s="1"/>
      <c r="I136" s="1"/>
      <c r="J136" s="1"/>
    </row>
    <row r="137" spans="3:10" x14ac:dyDescent="0.25">
      <c r="C137" s="1"/>
      <c r="D137" s="1"/>
      <c r="E137" s="1"/>
      <c r="F137" s="1"/>
      <c r="G137" s="1"/>
      <c r="H137" s="1"/>
      <c r="I137" s="1"/>
      <c r="J137" s="1"/>
    </row>
    <row r="138" spans="3:10" x14ac:dyDescent="0.25">
      <c r="C138" s="1"/>
      <c r="D138" s="1"/>
      <c r="E138" s="1"/>
      <c r="F138" s="1"/>
      <c r="G138" s="1"/>
      <c r="H138" s="1"/>
      <c r="I138" s="1"/>
      <c r="J138" s="1"/>
    </row>
    <row r="139" spans="3:10" x14ac:dyDescent="0.25">
      <c r="C139" s="1"/>
      <c r="D139" s="1"/>
      <c r="E139" s="1"/>
      <c r="F139" s="1"/>
      <c r="G139" s="1"/>
      <c r="H139" s="1"/>
      <c r="I139" s="1"/>
      <c r="J139" s="1"/>
    </row>
    <row r="140" spans="3:10" x14ac:dyDescent="0.25">
      <c r="C140" s="1"/>
      <c r="D140" s="1"/>
      <c r="E140" s="1"/>
      <c r="F140" s="1"/>
      <c r="G140" s="1"/>
      <c r="H140" s="1"/>
      <c r="I140" s="1"/>
      <c r="J140" s="1"/>
    </row>
    <row r="141" spans="3:10" x14ac:dyDescent="0.25">
      <c r="C141" s="1"/>
      <c r="D141" s="1"/>
      <c r="E141" s="1"/>
      <c r="F141" s="1"/>
      <c r="G141" s="1"/>
      <c r="H141" s="1"/>
      <c r="I141" s="1"/>
      <c r="J141" s="1"/>
    </row>
    <row r="142" spans="3:10" x14ac:dyDescent="0.25">
      <c r="C142" s="1"/>
      <c r="D142" s="1"/>
      <c r="E142" s="1"/>
      <c r="F142" s="1"/>
      <c r="G142" s="1"/>
      <c r="H142" s="1"/>
      <c r="I142" s="1"/>
      <c r="J142" s="1"/>
    </row>
    <row r="143" spans="3:10" x14ac:dyDescent="0.25">
      <c r="C143" s="1"/>
      <c r="D143" s="1"/>
      <c r="E143" s="1"/>
      <c r="F143" s="1"/>
      <c r="G143" s="1"/>
      <c r="H143" s="1"/>
      <c r="I143" s="1"/>
      <c r="J143" s="1"/>
    </row>
    <row r="144" spans="3:10" x14ac:dyDescent="0.25">
      <c r="C144" s="1"/>
      <c r="D144" s="1"/>
      <c r="E144" s="1"/>
      <c r="F144" s="1"/>
      <c r="G144" s="1"/>
      <c r="H144" s="1"/>
      <c r="I144" s="1"/>
      <c r="J144" s="1"/>
    </row>
    <row r="145" spans="3:10" x14ac:dyDescent="0.25">
      <c r="C145" s="1"/>
      <c r="D145" s="1"/>
      <c r="E145" s="1"/>
      <c r="F145" s="1"/>
      <c r="G145" s="1"/>
      <c r="H145" s="1"/>
      <c r="I145" s="1"/>
      <c r="J145" s="1"/>
    </row>
    <row r="146" spans="3:10" x14ac:dyDescent="0.25">
      <c r="C146" s="1"/>
      <c r="D146" s="1"/>
      <c r="E146" s="1"/>
      <c r="F146" s="1"/>
      <c r="G146" s="1"/>
      <c r="H146" s="1"/>
      <c r="I146" s="1"/>
      <c r="J146" s="1"/>
    </row>
    <row r="147" spans="3:10" x14ac:dyDescent="0.25">
      <c r="C147" s="1"/>
      <c r="D147" s="1"/>
      <c r="E147" s="1"/>
      <c r="F147" s="1"/>
      <c r="G147" s="1"/>
      <c r="H147" s="1"/>
      <c r="I147" s="1"/>
      <c r="J147" s="1"/>
    </row>
    <row r="148" spans="3:10" x14ac:dyDescent="0.25">
      <c r="C148" s="1"/>
      <c r="D148" s="1"/>
      <c r="E148" s="1"/>
      <c r="F148" s="1"/>
      <c r="G148" s="1"/>
      <c r="H148" s="1"/>
      <c r="I148" s="1"/>
      <c r="J148" s="1"/>
    </row>
    <row r="149" spans="3:10" x14ac:dyDescent="0.25">
      <c r="C149" s="1"/>
      <c r="D149" s="1"/>
      <c r="E149" s="1"/>
      <c r="F149" s="1"/>
      <c r="G149" s="1"/>
      <c r="H149" s="1"/>
      <c r="I149" s="1"/>
      <c r="J149" s="1"/>
    </row>
    <row r="150" spans="3:10" x14ac:dyDescent="0.25">
      <c r="C150" s="1"/>
      <c r="D150" s="1"/>
      <c r="E150" s="1"/>
      <c r="F150" s="1"/>
      <c r="G150" s="1"/>
      <c r="H150" s="1"/>
      <c r="I150" s="1"/>
      <c r="J150" s="1"/>
    </row>
    <row r="151" spans="3:10" x14ac:dyDescent="0.25">
      <c r="C151" s="1"/>
      <c r="D151" s="1"/>
      <c r="E151" s="1"/>
      <c r="F151" s="1"/>
      <c r="G151" s="1"/>
      <c r="H151" s="1"/>
      <c r="I151" s="1"/>
      <c r="J151" s="1"/>
    </row>
    <row r="152" spans="3:10" x14ac:dyDescent="0.25">
      <c r="C152" s="1"/>
      <c r="D152" s="1"/>
      <c r="E152" s="1"/>
      <c r="F152" s="1"/>
      <c r="G152" s="1"/>
      <c r="H152" s="1"/>
      <c r="I152" s="1"/>
      <c r="J152" s="1"/>
    </row>
    <row r="153" spans="3:10" x14ac:dyDescent="0.25">
      <c r="C153" s="1"/>
      <c r="D153" s="1"/>
      <c r="E153" s="1"/>
      <c r="F153" s="1"/>
      <c r="G153" s="1"/>
      <c r="H153" s="1"/>
      <c r="I153" s="1"/>
      <c r="J153" s="1"/>
    </row>
    <row r="154" spans="3:10" x14ac:dyDescent="0.25">
      <c r="C154" s="1"/>
      <c r="D154" s="1"/>
      <c r="E154" s="1"/>
      <c r="F154" s="1"/>
      <c r="G154" s="1"/>
      <c r="H154" s="1"/>
      <c r="I154" s="1"/>
      <c r="J154" s="1"/>
    </row>
    <row r="155" spans="3:10" x14ac:dyDescent="0.25">
      <c r="C155" s="1"/>
      <c r="D155" s="1"/>
      <c r="E155" s="1"/>
      <c r="F155" s="1"/>
      <c r="G155" s="1"/>
      <c r="H155" s="1"/>
      <c r="I155" s="1"/>
      <c r="J155" s="1"/>
    </row>
    <row r="156" spans="3:10" x14ac:dyDescent="0.25">
      <c r="C156" s="1"/>
      <c r="D156" s="1"/>
      <c r="E156" s="1"/>
      <c r="F156" s="1"/>
      <c r="G156" s="1"/>
      <c r="H156" s="1"/>
      <c r="I156" s="1"/>
      <c r="J156" s="1"/>
    </row>
    <row r="157" spans="3:10" x14ac:dyDescent="0.25">
      <c r="C157" s="1"/>
      <c r="D157" s="1"/>
      <c r="E157" s="1"/>
      <c r="F157" s="1"/>
      <c r="G157" s="1"/>
      <c r="H157" s="1"/>
      <c r="I157" s="1"/>
      <c r="J157" s="1"/>
    </row>
    <row r="158" spans="3:10" x14ac:dyDescent="0.25">
      <c r="C158" s="1"/>
      <c r="D158" s="1"/>
      <c r="E158" s="1"/>
      <c r="F158" s="1"/>
      <c r="G158" s="1"/>
      <c r="H158" s="1"/>
      <c r="I158" s="1"/>
      <c r="J158" s="1"/>
    </row>
    <row r="159" spans="3:10" x14ac:dyDescent="0.25">
      <c r="C159" s="1"/>
      <c r="D159" s="1"/>
      <c r="E159" s="1"/>
      <c r="F159" s="1"/>
      <c r="G159" s="1"/>
      <c r="H159" s="1"/>
      <c r="I159" s="1"/>
      <c r="J159" s="1"/>
    </row>
    <row r="160" spans="3:10" x14ac:dyDescent="0.25">
      <c r="C160" s="1"/>
      <c r="D160" s="1"/>
      <c r="E160" s="1"/>
      <c r="F160" s="1"/>
      <c r="G160" s="1"/>
      <c r="H160" s="1"/>
      <c r="I160" s="1"/>
      <c r="J160" s="1"/>
    </row>
    <row r="161" spans="3:10" x14ac:dyDescent="0.25">
      <c r="C161" s="1"/>
      <c r="D161" s="1"/>
      <c r="E161" s="1"/>
      <c r="F161" s="1"/>
      <c r="G161" s="1"/>
      <c r="H161" s="1"/>
      <c r="I161" s="1"/>
      <c r="J161" s="1"/>
    </row>
    <row r="162" spans="3:10" x14ac:dyDescent="0.25">
      <c r="C162" s="1"/>
      <c r="D162" s="1"/>
      <c r="E162" s="1"/>
      <c r="F162" s="1"/>
      <c r="G162" s="1"/>
      <c r="H162" s="1"/>
      <c r="I162" s="1"/>
      <c r="J162" s="1"/>
    </row>
    <row r="163" spans="3:10" x14ac:dyDescent="0.25">
      <c r="C163" s="1"/>
      <c r="D163" s="1"/>
      <c r="E163" s="1"/>
      <c r="F163" s="1"/>
      <c r="G163" s="1"/>
      <c r="H163" s="1"/>
      <c r="I163" s="1"/>
      <c r="J163" s="1"/>
    </row>
    <row r="164" spans="3:10" x14ac:dyDescent="0.25">
      <c r="C164" s="1"/>
      <c r="D164" s="1"/>
      <c r="E164" s="1"/>
      <c r="F164" s="1"/>
      <c r="G164" s="1"/>
      <c r="H164" s="1"/>
      <c r="I164" s="1"/>
      <c r="J164" s="1"/>
    </row>
    <row r="165" spans="3:10" x14ac:dyDescent="0.25">
      <c r="C165" s="1"/>
      <c r="D165" s="1"/>
      <c r="E165" s="1"/>
      <c r="F165" s="1"/>
      <c r="G165" s="1"/>
      <c r="H165" s="1"/>
      <c r="I165" s="1"/>
      <c r="J165" s="1"/>
    </row>
    <row r="166" spans="3:10" x14ac:dyDescent="0.25">
      <c r="C166" s="1"/>
      <c r="D166" s="1"/>
      <c r="E166" s="1"/>
      <c r="F166" s="1"/>
      <c r="G166" s="1"/>
      <c r="H166" s="1"/>
      <c r="I166" s="1"/>
      <c r="J166" s="1"/>
    </row>
    <row r="167" spans="3:10" x14ac:dyDescent="0.25">
      <c r="C167" s="1"/>
      <c r="D167" s="1"/>
      <c r="E167" s="1"/>
      <c r="F167" s="1"/>
      <c r="G167" s="1"/>
      <c r="H167" s="1"/>
      <c r="I167" s="1"/>
      <c r="J167" s="1"/>
    </row>
    <row r="168" spans="3:10" x14ac:dyDescent="0.25">
      <c r="C168" s="1"/>
      <c r="D168" s="1"/>
      <c r="E168" s="1"/>
      <c r="F168" s="1"/>
      <c r="G168" s="1"/>
      <c r="H168" s="1"/>
      <c r="I168" s="1"/>
      <c r="J168" s="1"/>
    </row>
    <row r="169" spans="3:10" x14ac:dyDescent="0.25">
      <c r="C169" s="1"/>
      <c r="D169" s="1"/>
      <c r="E169" s="1"/>
      <c r="F169" s="1"/>
      <c r="G169" s="1"/>
      <c r="H169" s="1"/>
      <c r="I169" s="1"/>
      <c r="J169" s="1"/>
    </row>
    <row r="170" spans="3:10" x14ac:dyDescent="0.25">
      <c r="C170" s="1"/>
      <c r="D170" s="1"/>
      <c r="E170" s="1"/>
      <c r="F170" s="1"/>
      <c r="G170" s="1"/>
      <c r="H170" s="1"/>
      <c r="I170" s="1"/>
      <c r="J170" s="1"/>
    </row>
    <row r="171" spans="3:10" x14ac:dyDescent="0.25">
      <c r="C171" s="1"/>
      <c r="D171" s="1"/>
      <c r="E171" s="1"/>
      <c r="F171" s="1"/>
      <c r="G171" s="1"/>
      <c r="H171" s="1"/>
      <c r="I171" s="1"/>
      <c r="J171" s="1"/>
    </row>
    <row r="172" spans="3:10" x14ac:dyDescent="0.25">
      <c r="C172" s="1"/>
      <c r="D172" s="1"/>
      <c r="E172" s="1"/>
      <c r="F172" s="1"/>
      <c r="G172" s="1"/>
      <c r="H172" s="1"/>
      <c r="I172" s="1"/>
      <c r="J172" s="1"/>
    </row>
    <row r="173" spans="3:10" x14ac:dyDescent="0.25">
      <c r="C173" s="1"/>
      <c r="D173" s="1"/>
      <c r="E173" s="1"/>
      <c r="F173" s="1"/>
      <c r="G173" s="1"/>
      <c r="H173" s="1"/>
      <c r="I173" s="1"/>
      <c r="J173" s="1"/>
    </row>
    <row r="174" spans="3:10" x14ac:dyDescent="0.25">
      <c r="C174" s="1"/>
      <c r="D174" s="1"/>
      <c r="E174" s="1"/>
      <c r="F174" s="1"/>
      <c r="G174" s="1"/>
      <c r="H174" s="1"/>
      <c r="I174" s="1"/>
      <c r="J174" s="1"/>
    </row>
    <row r="175" spans="3:10" x14ac:dyDescent="0.25">
      <c r="C175" s="1"/>
      <c r="D175" s="1"/>
      <c r="E175" s="1"/>
      <c r="F175" s="1"/>
      <c r="G175" s="1"/>
      <c r="H175" s="1"/>
      <c r="I175" s="1"/>
      <c r="J175" s="1"/>
    </row>
    <row r="176" spans="3:10" x14ac:dyDescent="0.25">
      <c r="C176" s="1"/>
      <c r="D176" s="1"/>
      <c r="E176" s="1"/>
      <c r="F176" s="1"/>
      <c r="G176" s="1"/>
      <c r="H176" s="1"/>
      <c r="I176" s="1"/>
      <c r="J176" s="1"/>
    </row>
    <row r="177" spans="3:10" x14ac:dyDescent="0.25">
      <c r="C177" s="1"/>
      <c r="D177" s="1"/>
      <c r="E177" s="1"/>
      <c r="F177" s="1"/>
      <c r="G177" s="1"/>
      <c r="H177" s="1"/>
      <c r="I177" s="1"/>
      <c r="J177" s="1"/>
    </row>
    <row r="178" spans="3:10" x14ac:dyDescent="0.25">
      <c r="C178" s="1"/>
      <c r="D178" s="1"/>
      <c r="E178" s="1"/>
      <c r="F178" s="1"/>
      <c r="G178" s="1"/>
      <c r="H178" s="1"/>
      <c r="I178" s="1"/>
      <c r="J178" s="1"/>
    </row>
    <row r="179" spans="3:10" x14ac:dyDescent="0.25">
      <c r="C179" s="1"/>
      <c r="D179" s="1"/>
      <c r="E179" s="1"/>
      <c r="F179" s="1"/>
      <c r="G179" s="1"/>
      <c r="H179" s="1"/>
      <c r="I179" s="1"/>
      <c r="J179" s="1"/>
    </row>
    <row r="180" spans="3:10" x14ac:dyDescent="0.25">
      <c r="C180" s="1"/>
      <c r="D180" s="1"/>
      <c r="E180" s="1"/>
      <c r="F180" s="1"/>
      <c r="G180" s="1"/>
      <c r="H180" s="1"/>
      <c r="I180" s="1"/>
      <c r="J180" s="1"/>
    </row>
    <row r="181" spans="3:10" x14ac:dyDescent="0.25">
      <c r="C181" s="1"/>
      <c r="D181" s="1"/>
      <c r="E181" s="1"/>
      <c r="F181" s="1"/>
      <c r="G181" s="1"/>
      <c r="H181" s="1"/>
      <c r="I181" s="1"/>
      <c r="J181" s="1"/>
    </row>
    <row r="182" spans="3:10" x14ac:dyDescent="0.25">
      <c r="C182" s="1"/>
      <c r="D182" s="1"/>
      <c r="E182" s="1"/>
      <c r="F182" s="1"/>
      <c r="G182" s="1"/>
      <c r="H182" s="1"/>
      <c r="I182" s="1"/>
      <c r="J182" s="1"/>
    </row>
    <row r="183" spans="3:10" x14ac:dyDescent="0.25">
      <c r="C183" s="1"/>
      <c r="D183" s="1"/>
      <c r="E183" s="1"/>
      <c r="F183" s="1"/>
      <c r="G183" s="1"/>
      <c r="H183" s="1"/>
      <c r="I183" s="1"/>
      <c r="J183" s="1"/>
    </row>
    <row r="184" spans="3:10" x14ac:dyDescent="0.25">
      <c r="C184" s="1"/>
      <c r="D184" s="1"/>
      <c r="E184" s="1"/>
      <c r="F184" s="1"/>
      <c r="G184" s="1"/>
      <c r="H184" s="1"/>
      <c r="I184" s="1"/>
      <c r="J184" s="1"/>
    </row>
    <row r="185" spans="3:10" x14ac:dyDescent="0.25">
      <c r="C185" s="1"/>
      <c r="D185" s="1"/>
      <c r="E185" s="1"/>
      <c r="F185" s="1"/>
      <c r="G185" s="1"/>
      <c r="H185" s="1"/>
      <c r="I185" s="1"/>
      <c r="J185" s="1"/>
    </row>
    <row r="186" spans="3:10" x14ac:dyDescent="0.25">
      <c r="C186" s="1"/>
      <c r="D186" s="1"/>
      <c r="E186" s="1"/>
      <c r="F186" s="1"/>
      <c r="G186" s="1"/>
      <c r="H186" s="1"/>
      <c r="I186" s="1"/>
      <c r="J186" s="1"/>
    </row>
    <row r="187" spans="3:10" x14ac:dyDescent="0.25">
      <c r="C187" s="1"/>
      <c r="D187" s="1"/>
      <c r="E187" s="1"/>
      <c r="F187" s="1"/>
      <c r="G187" s="1"/>
      <c r="H187" s="1"/>
      <c r="I187" s="1"/>
      <c r="J187" s="1"/>
    </row>
    <row r="188" spans="3:10" x14ac:dyDescent="0.25">
      <c r="C188" s="1"/>
      <c r="D188" s="1"/>
      <c r="E188" s="1"/>
      <c r="F188" s="1"/>
      <c r="G188" s="1"/>
      <c r="H188" s="1"/>
      <c r="I188" s="1"/>
      <c r="J188" s="1"/>
    </row>
    <row r="189" spans="3:10" x14ac:dyDescent="0.25">
      <c r="C189" s="1"/>
      <c r="D189" s="1"/>
      <c r="E189" s="1"/>
      <c r="F189" s="1"/>
      <c r="G189" s="1"/>
      <c r="H189" s="1"/>
      <c r="I189" s="1"/>
      <c r="J189" s="1"/>
    </row>
    <row r="190" spans="3:10" x14ac:dyDescent="0.25">
      <c r="C190" s="1"/>
      <c r="D190" s="1"/>
      <c r="E190" s="1"/>
      <c r="F190" s="1"/>
      <c r="G190" s="1"/>
      <c r="H190" s="1"/>
      <c r="I190" s="1"/>
      <c r="J190" s="1"/>
    </row>
    <row r="191" spans="3:10" x14ac:dyDescent="0.25">
      <c r="C191" s="1"/>
      <c r="D191" s="1"/>
      <c r="E191" s="1"/>
      <c r="F191" s="1"/>
      <c r="G191" s="1"/>
      <c r="H191" s="1"/>
      <c r="I191" s="1"/>
      <c r="J191" s="1"/>
    </row>
    <row r="192" spans="3:10" x14ac:dyDescent="0.25">
      <c r="C192" s="1"/>
      <c r="D192" s="1"/>
      <c r="E192" s="1"/>
      <c r="F192" s="1"/>
      <c r="G192" s="1"/>
      <c r="H192" s="1"/>
      <c r="I192" s="1"/>
      <c r="J192" s="1"/>
    </row>
    <row r="193" spans="3:10" x14ac:dyDescent="0.25">
      <c r="C193" s="1"/>
      <c r="D193" s="1"/>
      <c r="E193" s="1"/>
      <c r="F193" s="1"/>
      <c r="G193" s="1"/>
      <c r="H193" s="1"/>
      <c r="I193" s="1"/>
      <c r="J193" s="1"/>
    </row>
    <row r="194" spans="3:10" x14ac:dyDescent="0.25">
      <c r="C194" s="1"/>
      <c r="D194" s="1"/>
      <c r="E194" s="1"/>
      <c r="F194" s="1"/>
      <c r="G194" s="1"/>
      <c r="H194" s="1"/>
      <c r="I194" s="1"/>
      <c r="J194" s="1"/>
    </row>
    <row r="195" spans="3:10" x14ac:dyDescent="0.25">
      <c r="C195" s="1"/>
      <c r="D195" s="1"/>
      <c r="E195" s="1"/>
      <c r="F195" s="1"/>
      <c r="G195" s="1"/>
      <c r="H195" s="1"/>
      <c r="I195" s="1"/>
      <c r="J195" s="1"/>
    </row>
    <row r="196" spans="3:10" x14ac:dyDescent="0.25">
      <c r="C196" s="1"/>
      <c r="D196" s="1"/>
      <c r="E196" s="1"/>
      <c r="F196" s="1"/>
      <c r="G196" s="1"/>
      <c r="H196" s="1"/>
      <c r="I196" s="1"/>
      <c r="J196" s="1"/>
    </row>
    <row r="197" spans="3:10" x14ac:dyDescent="0.25">
      <c r="C197" s="1"/>
      <c r="D197" s="1"/>
      <c r="E197" s="1"/>
      <c r="F197" s="1"/>
      <c r="G197" s="1"/>
      <c r="H197" s="1"/>
      <c r="I197" s="1"/>
      <c r="J197" s="1"/>
    </row>
    <row r="198" spans="3:10" x14ac:dyDescent="0.25">
      <c r="C198" s="1"/>
      <c r="D198" s="1"/>
      <c r="E198" s="1"/>
      <c r="F198" s="1"/>
      <c r="G198" s="1"/>
      <c r="H198" s="1"/>
      <c r="I198" s="1"/>
      <c r="J198" s="1"/>
    </row>
    <row r="199" spans="3:10" x14ac:dyDescent="0.25">
      <c r="C199" s="1"/>
      <c r="D199" s="1"/>
      <c r="E199" s="1"/>
      <c r="F199" s="1"/>
      <c r="G199" s="1"/>
      <c r="H199" s="1"/>
      <c r="I199" s="1"/>
      <c r="J199" s="1"/>
    </row>
    <row r="200" spans="3:10" x14ac:dyDescent="0.25">
      <c r="C200" s="1"/>
      <c r="D200" s="1"/>
      <c r="E200" s="1"/>
      <c r="F200" s="1"/>
      <c r="G200" s="1"/>
      <c r="H200" s="1"/>
      <c r="I200" s="1"/>
      <c r="J200" s="1"/>
    </row>
    <row r="201" spans="3:10" x14ac:dyDescent="0.25">
      <c r="C201" s="1"/>
      <c r="D201" s="1"/>
      <c r="E201" s="1"/>
      <c r="F201" s="1"/>
      <c r="G201" s="1"/>
      <c r="H201" s="1"/>
      <c r="I201" s="1"/>
      <c r="J201" s="1"/>
    </row>
    <row r="202" spans="3:10" x14ac:dyDescent="0.25">
      <c r="C202" s="1"/>
      <c r="D202" s="1"/>
      <c r="E202" s="1"/>
      <c r="F202" s="1"/>
      <c r="G202" s="1"/>
      <c r="H202" s="1"/>
      <c r="I202" s="1"/>
      <c r="J202" s="1"/>
    </row>
    <row r="203" spans="3:10" x14ac:dyDescent="0.25">
      <c r="C203" s="1"/>
      <c r="D203" s="1"/>
      <c r="E203" s="1"/>
      <c r="F203" s="1"/>
      <c r="G203" s="1"/>
      <c r="H203" s="1"/>
      <c r="I203" s="1"/>
      <c r="J203" s="1"/>
    </row>
    <row r="204" spans="3:10" x14ac:dyDescent="0.25">
      <c r="C204" s="1"/>
      <c r="D204" s="1"/>
      <c r="E204" s="1"/>
      <c r="F204" s="1"/>
      <c r="G204" s="1"/>
      <c r="H204" s="1"/>
      <c r="I204" s="1"/>
      <c r="J204" s="1"/>
    </row>
    <row r="205" spans="3:10" x14ac:dyDescent="0.25">
      <c r="C205" s="1"/>
      <c r="D205" s="1"/>
      <c r="E205" s="1"/>
      <c r="F205" s="1"/>
      <c r="G205" s="1"/>
      <c r="H205" s="1"/>
      <c r="I205" s="1"/>
      <c r="J205" s="1"/>
    </row>
    <row r="206" spans="3:10" x14ac:dyDescent="0.25">
      <c r="C206" s="1"/>
      <c r="D206" s="1"/>
      <c r="E206" s="1"/>
      <c r="F206" s="1"/>
      <c r="G206" s="1"/>
      <c r="H206" s="1"/>
      <c r="I206" s="1"/>
      <c r="J206" s="1"/>
    </row>
    <row r="207" spans="3:10" x14ac:dyDescent="0.25">
      <c r="C207" s="1"/>
      <c r="D207" s="1"/>
      <c r="E207" s="1"/>
      <c r="F207" s="1"/>
      <c r="G207" s="1"/>
      <c r="H207" s="1"/>
      <c r="I207" s="1"/>
      <c r="J207" s="1"/>
    </row>
    <row r="208" spans="3:10" x14ac:dyDescent="0.25">
      <c r="C208" s="1"/>
      <c r="D208" s="1"/>
      <c r="E208" s="1"/>
      <c r="F208" s="1"/>
      <c r="G208" s="1"/>
      <c r="H208" s="1"/>
      <c r="I208" s="1"/>
      <c r="J208" s="1"/>
    </row>
    <row r="209" spans="3:10" x14ac:dyDescent="0.25">
      <c r="C209" s="1"/>
      <c r="D209" s="1"/>
      <c r="E209" s="1"/>
      <c r="F209" s="1"/>
      <c r="G209" s="1"/>
      <c r="H209" s="1"/>
      <c r="I209" s="1"/>
      <c r="J209" s="1"/>
    </row>
    <row r="210" spans="3:10" x14ac:dyDescent="0.25">
      <c r="C210" s="1"/>
      <c r="D210" s="1"/>
      <c r="E210" s="1"/>
      <c r="F210" s="1"/>
      <c r="G210" s="1"/>
      <c r="H210" s="1"/>
      <c r="I210" s="1"/>
      <c r="J210" s="1"/>
    </row>
    <row r="211" spans="3:10" x14ac:dyDescent="0.25">
      <c r="C211" s="1"/>
      <c r="D211" s="1"/>
      <c r="E211" s="1"/>
      <c r="F211" s="1"/>
      <c r="G211" s="1"/>
      <c r="H211" s="1"/>
      <c r="I211" s="1"/>
      <c r="J211" s="1"/>
    </row>
    <row r="212" spans="3:10" x14ac:dyDescent="0.25">
      <c r="C212" s="1"/>
      <c r="D212" s="1"/>
      <c r="E212" s="1"/>
      <c r="F212" s="1"/>
      <c r="G212" s="1"/>
      <c r="H212" s="1"/>
      <c r="I212" s="1"/>
      <c r="J212" s="1"/>
    </row>
    <row r="213" spans="3:10" x14ac:dyDescent="0.25">
      <c r="C213" s="1"/>
      <c r="D213" s="1"/>
      <c r="E213" s="1"/>
      <c r="F213" s="1"/>
      <c r="G213" s="1"/>
      <c r="H213" s="1"/>
      <c r="I213" s="1"/>
      <c r="J213" s="1"/>
    </row>
    <row r="214" spans="3:10" x14ac:dyDescent="0.25">
      <c r="C214" s="1"/>
      <c r="D214" s="1"/>
      <c r="E214" s="1"/>
      <c r="F214" s="1"/>
      <c r="G214" s="1"/>
      <c r="H214" s="1"/>
      <c r="I214" s="1"/>
      <c r="J214" s="1"/>
    </row>
    <row r="215" spans="3:10" x14ac:dyDescent="0.25">
      <c r="C215" s="1"/>
      <c r="D215" s="1"/>
      <c r="E215" s="1"/>
      <c r="F215" s="1"/>
      <c r="G215" s="1"/>
      <c r="H215" s="1"/>
      <c r="I215" s="1"/>
      <c r="J215" s="1"/>
    </row>
    <row r="216" spans="3:10" x14ac:dyDescent="0.25">
      <c r="C216" s="1"/>
      <c r="D216" s="1"/>
      <c r="E216" s="1"/>
      <c r="F216" s="1"/>
      <c r="G216" s="1"/>
      <c r="H216" s="1"/>
      <c r="I216" s="1"/>
      <c r="J216" s="1"/>
    </row>
    <row r="217" spans="3:10" x14ac:dyDescent="0.25">
      <c r="C217" s="1"/>
      <c r="D217" s="1"/>
      <c r="E217" s="1"/>
      <c r="F217" s="1"/>
      <c r="G217" s="1"/>
      <c r="H217" s="1"/>
      <c r="I217" s="1"/>
      <c r="J217" s="1"/>
    </row>
    <row r="218" spans="3:10" x14ac:dyDescent="0.25">
      <c r="C218" s="1"/>
      <c r="D218" s="1"/>
      <c r="E218" s="1"/>
      <c r="F218" s="1"/>
      <c r="G218" s="1"/>
      <c r="H218" s="1"/>
      <c r="I218" s="1"/>
      <c r="J218" s="1"/>
    </row>
    <row r="219" spans="3:10" x14ac:dyDescent="0.25">
      <c r="C219" s="1"/>
      <c r="D219" s="1"/>
      <c r="E219" s="1"/>
      <c r="F219" s="1"/>
      <c r="G219" s="1"/>
      <c r="H219" s="1"/>
      <c r="I219" s="1"/>
      <c r="J219" s="1"/>
    </row>
    <row r="220" spans="3:10" x14ac:dyDescent="0.25">
      <c r="C220" s="1"/>
      <c r="D220" s="1"/>
      <c r="E220" s="1"/>
      <c r="F220" s="1"/>
      <c r="G220" s="1"/>
      <c r="H220" s="1"/>
      <c r="I220" s="1"/>
      <c r="J220" s="1"/>
    </row>
    <row r="221" spans="3:10" x14ac:dyDescent="0.25">
      <c r="C221" s="1"/>
      <c r="D221" s="1"/>
      <c r="E221" s="1"/>
      <c r="F221" s="1"/>
      <c r="G221" s="1"/>
      <c r="H221" s="1"/>
      <c r="I221" s="1"/>
      <c r="J221" s="1"/>
    </row>
    <row r="222" spans="3:10" x14ac:dyDescent="0.25">
      <c r="C222" s="1"/>
      <c r="D222" s="1"/>
      <c r="E222" s="1"/>
      <c r="F222" s="1"/>
      <c r="G222" s="1"/>
      <c r="H222" s="1"/>
      <c r="I222" s="1"/>
      <c r="J222" s="1"/>
    </row>
    <row r="223" spans="3:10" x14ac:dyDescent="0.25">
      <c r="C223" s="1"/>
      <c r="D223" s="1"/>
      <c r="E223" s="1"/>
      <c r="F223" s="1"/>
      <c r="G223" s="1"/>
      <c r="H223" s="1"/>
      <c r="I223" s="1"/>
      <c r="J223" s="1"/>
    </row>
    <row r="224" spans="3:10" x14ac:dyDescent="0.25">
      <c r="C224" s="1"/>
      <c r="D224" s="1"/>
      <c r="E224" s="1"/>
      <c r="F224" s="1"/>
      <c r="G224" s="1"/>
      <c r="H224" s="1"/>
      <c r="I224" s="1"/>
      <c r="J224" s="1"/>
    </row>
    <row r="225" spans="3:10" x14ac:dyDescent="0.25">
      <c r="C225" s="1"/>
      <c r="D225" s="1"/>
      <c r="E225" s="1"/>
      <c r="F225" s="1"/>
      <c r="G225" s="1"/>
      <c r="H225" s="1"/>
      <c r="I225" s="1"/>
      <c r="J225" s="1"/>
    </row>
    <row r="226" spans="3:10" x14ac:dyDescent="0.25">
      <c r="C226" s="1"/>
      <c r="D226" s="1"/>
      <c r="E226" s="1"/>
      <c r="F226" s="1"/>
      <c r="G226" s="1"/>
      <c r="H226" s="1"/>
      <c r="I226" s="1"/>
      <c r="J226" s="1"/>
    </row>
    <row r="227" spans="3:10" x14ac:dyDescent="0.25">
      <c r="C227" s="1"/>
      <c r="D227" s="1"/>
      <c r="E227" s="1"/>
      <c r="F227" s="1"/>
      <c r="G227" s="1"/>
      <c r="H227" s="1"/>
      <c r="I227" s="1"/>
      <c r="J227" s="1"/>
    </row>
    <row r="228" spans="3:10" x14ac:dyDescent="0.25">
      <c r="C228" s="1"/>
      <c r="D228" s="1"/>
      <c r="E228" s="1"/>
      <c r="F228" s="1"/>
      <c r="G228" s="1"/>
      <c r="H228" s="1"/>
      <c r="I228" s="1"/>
      <c r="J228" s="1"/>
    </row>
    <row r="229" spans="3:10" x14ac:dyDescent="0.25">
      <c r="C229" s="1"/>
      <c r="D229" s="1"/>
      <c r="E229" s="1"/>
      <c r="F229" s="1"/>
      <c r="G229" s="1"/>
      <c r="H229" s="1"/>
      <c r="I229" s="1"/>
      <c r="J229" s="1"/>
    </row>
    <row r="230" spans="3:10" x14ac:dyDescent="0.25">
      <c r="C230" s="1"/>
      <c r="D230" s="1"/>
      <c r="E230" s="1"/>
      <c r="F230" s="1"/>
      <c r="G230" s="1"/>
      <c r="H230" s="1"/>
      <c r="I230" s="1"/>
      <c r="J230" s="1"/>
    </row>
    <row r="231" spans="3:10" x14ac:dyDescent="0.25">
      <c r="C231" s="1"/>
      <c r="D231" s="1"/>
      <c r="E231" s="1"/>
      <c r="F231" s="1"/>
      <c r="G231" s="1"/>
      <c r="H231" s="1"/>
      <c r="I231" s="1"/>
      <c r="J231" s="1"/>
    </row>
    <row r="232" spans="3:10" x14ac:dyDescent="0.25">
      <c r="C232" s="1"/>
      <c r="D232" s="1"/>
      <c r="E232" s="1"/>
      <c r="F232" s="1"/>
      <c r="G232" s="1"/>
      <c r="H232" s="1"/>
      <c r="I232" s="1"/>
      <c r="J232" s="1"/>
    </row>
    <row r="233" spans="3:10" x14ac:dyDescent="0.25">
      <c r="C233" s="1"/>
      <c r="D233" s="1"/>
      <c r="E233" s="1"/>
      <c r="F233" s="1"/>
      <c r="G233" s="1"/>
      <c r="H233" s="1"/>
      <c r="I233" s="1"/>
      <c r="J233" s="1"/>
    </row>
    <row r="234" spans="3:10" x14ac:dyDescent="0.25">
      <c r="C234" s="1"/>
      <c r="D234" s="1"/>
      <c r="E234" s="1"/>
      <c r="F234" s="1"/>
      <c r="G234" s="1"/>
      <c r="H234" s="1"/>
      <c r="I234" s="1"/>
      <c r="J234" s="1"/>
    </row>
    <row r="235" spans="3:10" x14ac:dyDescent="0.25">
      <c r="C235" s="1"/>
      <c r="D235" s="1"/>
      <c r="E235" s="1"/>
      <c r="F235" s="1"/>
      <c r="G235" s="1"/>
      <c r="H235" s="1"/>
      <c r="I235" s="1"/>
      <c r="J235" s="1"/>
    </row>
    <row r="236" spans="3:10" x14ac:dyDescent="0.25">
      <c r="C236" s="1"/>
      <c r="D236" s="1"/>
      <c r="E236" s="1"/>
      <c r="F236" s="1"/>
      <c r="G236" s="1"/>
      <c r="H236" s="1"/>
      <c r="I236" s="1"/>
      <c r="J236" s="1"/>
    </row>
    <row r="237" spans="3:10" x14ac:dyDescent="0.25">
      <c r="C237" s="1"/>
      <c r="D237" s="1"/>
      <c r="E237" s="1"/>
      <c r="F237" s="1"/>
      <c r="G237" s="1"/>
      <c r="H237" s="1"/>
      <c r="I237" s="1"/>
      <c r="J237" s="1"/>
    </row>
    <row r="238" spans="3:10" x14ac:dyDescent="0.25">
      <c r="C238" s="1"/>
      <c r="D238" s="1"/>
      <c r="E238" s="1"/>
      <c r="F238" s="1"/>
      <c r="G238" s="1"/>
      <c r="H238" s="1"/>
      <c r="I238" s="1"/>
      <c r="J238" s="1"/>
    </row>
    <row r="239" spans="3:10" x14ac:dyDescent="0.25">
      <c r="C239" s="1"/>
      <c r="D239" s="1"/>
      <c r="E239" s="1"/>
      <c r="F239" s="1"/>
      <c r="G239" s="1"/>
      <c r="H239" s="1"/>
      <c r="I239" s="1"/>
      <c r="J239" s="1"/>
    </row>
    <row r="240" spans="3:10" x14ac:dyDescent="0.25">
      <c r="C240" s="1"/>
      <c r="D240" s="1"/>
      <c r="E240" s="1"/>
      <c r="F240" s="1"/>
      <c r="G240" s="1"/>
      <c r="H240" s="1"/>
      <c r="I240" s="1"/>
      <c r="J240" s="1"/>
    </row>
    <row r="241" spans="3:10" x14ac:dyDescent="0.25">
      <c r="C241" s="1"/>
      <c r="D241" s="1"/>
      <c r="E241" s="1"/>
      <c r="F241" s="1"/>
      <c r="G241" s="1"/>
      <c r="H241" s="1"/>
      <c r="I241" s="1"/>
      <c r="J241" s="1"/>
    </row>
    <row r="242" spans="3:10" x14ac:dyDescent="0.25">
      <c r="C242" s="1"/>
      <c r="D242" s="1"/>
      <c r="E242" s="1"/>
      <c r="F242" s="1"/>
      <c r="G242" s="1"/>
      <c r="H242" s="1"/>
      <c r="I242" s="1"/>
      <c r="J242" s="1"/>
    </row>
    <row r="243" spans="3:10" x14ac:dyDescent="0.25">
      <c r="C243" s="1"/>
      <c r="D243" s="1"/>
      <c r="E243" s="1"/>
      <c r="F243" s="1"/>
      <c r="G243" s="1"/>
      <c r="H243" s="1"/>
      <c r="I243" s="1"/>
      <c r="J243" s="1"/>
    </row>
    <row r="244" spans="3:10" x14ac:dyDescent="0.25">
      <c r="C244" s="1"/>
      <c r="D244" s="1"/>
      <c r="E244" s="1"/>
      <c r="F244" s="1"/>
      <c r="G244" s="1"/>
      <c r="H244" s="1"/>
      <c r="I244" s="1"/>
      <c r="J244" s="1"/>
    </row>
    <row r="245" spans="3:10" x14ac:dyDescent="0.25">
      <c r="C245" s="1"/>
      <c r="D245" s="1"/>
      <c r="E245" s="1"/>
      <c r="F245" s="1"/>
      <c r="G245" s="1"/>
      <c r="H245" s="1"/>
      <c r="I245" s="1"/>
      <c r="J245" s="1"/>
    </row>
    <row r="246" spans="3:10" x14ac:dyDescent="0.25">
      <c r="C246" s="1"/>
      <c r="D246" s="1"/>
      <c r="E246" s="1"/>
      <c r="F246" s="1"/>
      <c r="G246" s="1"/>
      <c r="H246" s="1"/>
      <c r="I246" s="1"/>
      <c r="J246" s="1"/>
    </row>
    <row r="247" spans="3:10" x14ac:dyDescent="0.25">
      <c r="C247" s="1"/>
      <c r="D247" s="1"/>
      <c r="E247" s="1"/>
      <c r="F247" s="1"/>
      <c r="G247" s="1"/>
      <c r="H247" s="1"/>
      <c r="I247" s="1"/>
      <c r="J247" s="1"/>
    </row>
    <row r="248" spans="3:10" x14ac:dyDescent="0.25">
      <c r="C248" s="1"/>
      <c r="D248" s="1"/>
      <c r="E248" s="1"/>
      <c r="F248" s="1"/>
      <c r="G248" s="1"/>
      <c r="H248" s="1"/>
      <c r="I248" s="1"/>
      <c r="J248" s="1"/>
    </row>
    <row r="249" spans="3:10" x14ac:dyDescent="0.25">
      <c r="C249" s="1"/>
      <c r="D249" s="1"/>
      <c r="E249" s="1"/>
      <c r="F249" s="1"/>
      <c r="G249" s="1"/>
      <c r="H249" s="1"/>
      <c r="I249" s="1"/>
      <c r="J249" s="1"/>
    </row>
    <row r="250" spans="3:10" x14ac:dyDescent="0.25">
      <c r="C250" s="1"/>
      <c r="D250" s="1"/>
      <c r="E250" s="1"/>
      <c r="F250" s="1"/>
      <c r="G250" s="1"/>
      <c r="H250" s="1"/>
      <c r="I250" s="1"/>
      <c r="J250" s="1"/>
    </row>
    <row r="251" spans="3:10" x14ac:dyDescent="0.25">
      <c r="C251" s="1"/>
      <c r="D251" s="1"/>
      <c r="E251" s="1"/>
      <c r="F251" s="1"/>
      <c r="G251" s="1"/>
      <c r="H251" s="1"/>
      <c r="I251" s="1"/>
      <c r="J251" s="1"/>
    </row>
    <row r="252" spans="3:10" x14ac:dyDescent="0.25">
      <c r="C252" s="1"/>
      <c r="D252" s="1"/>
      <c r="E252" s="1"/>
      <c r="F252" s="1"/>
      <c r="G252" s="1"/>
      <c r="H252" s="1"/>
      <c r="I252" s="1"/>
      <c r="J252" s="1"/>
    </row>
    <row r="253" spans="3:10" x14ac:dyDescent="0.25">
      <c r="C253" s="1"/>
      <c r="D253" s="1"/>
      <c r="E253" s="1"/>
      <c r="F253" s="1"/>
      <c r="G253" s="1"/>
      <c r="H253" s="1"/>
      <c r="I253" s="1"/>
      <c r="J253" s="1"/>
    </row>
    <row r="254" spans="3:10" x14ac:dyDescent="0.25">
      <c r="C254" s="1"/>
      <c r="D254" s="1"/>
      <c r="E254" s="1"/>
      <c r="F254" s="1"/>
      <c r="G254" s="1"/>
      <c r="H254" s="1"/>
      <c r="I254" s="1"/>
      <c r="J254" s="1"/>
    </row>
    <row r="255" spans="3:10" x14ac:dyDescent="0.25">
      <c r="C255" s="1"/>
      <c r="D255" s="1"/>
      <c r="E255" s="1"/>
      <c r="F255" s="1"/>
      <c r="G255" s="1"/>
      <c r="H255" s="1"/>
      <c r="I255" s="1"/>
      <c r="J255" s="1"/>
    </row>
    <row r="256" spans="3:10" x14ac:dyDescent="0.25">
      <c r="C256" s="1"/>
      <c r="D256" s="1"/>
      <c r="E256" s="1"/>
      <c r="F256" s="1"/>
      <c r="G256" s="1"/>
      <c r="H256" s="1"/>
      <c r="I256" s="1"/>
      <c r="J256" s="1"/>
    </row>
    <row r="257" spans="3:10" x14ac:dyDescent="0.25">
      <c r="C257" s="1"/>
      <c r="D257" s="1"/>
      <c r="E257" s="1"/>
      <c r="F257" s="1"/>
      <c r="G257" s="1"/>
      <c r="H257" s="1"/>
      <c r="I257" s="1"/>
      <c r="J257" s="1"/>
    </row>
    <row r="258" spans="3:10" x14ac:dyDescent="0.25">
      <c r="C258" s="1"/>
      <c r="D258" s="1"/>
      <c r="E258" s="1"/>
      <c r="F258" s="1"/>
      <c r="G258" s="1"/>
      <c r="H258" s="1"/>
      <c r="I258" s="1"/>
      <c r="J258" s="1"/>
    </row>
    <row r="259" spans="3:10" x14ac:dyDescent="0.25">
      <c r="C259" s="1"/>
      <c r="D259" s="1"/>
      <c r="E259" s="1"/>
      <c r="F259" s="1"/>
      <c r="G259" s="1"/>
      <c r="H259" s="1"/>
      <c r="I259" s="1"/>
      <c r="J259" s="1"/>
    </row>
    <row r="260" spans="3:10" x14ac:dyDescent="0.25">
      <c r="C260" s="1"/>
      <c r="D260" s="1"/>
      <c r="E260" s="1"/>
      <c r="F260" s="1"/>
      <c r="G260" s="1"/>
      <c r="H260" s="1"/>
      <c r="I260" s="1"/>
      <c r="J260" s="1"/>
    </row>
    <row r="261" spans="3:10" x14ac:dyDescent="0.25">
      <c r="C261" s="1"/>
      <c r="D261" s="1"/>
      <c r="E261" s="1"/>
      <c r="F261" s="1"/>
      <c r="G261" s="1"/>
      <c r="H261" s="1"/>
      <c r="I261" s="1"/>
      <c r="J261" s="1"/>
    </row>
    <row r="262" spans="3:10" x14ac:dyDescent="0.25">
      <c r="C262" s="1"/>
      <c r="D262" s="1"/>
      <c r="E262" s="1"/>
      <c r="F262" s="1"/>
      <c r="G262" s="1"/>
      <c r="H262" s="1"/>
      <c r="I262" s="1"/>
      <c r="J262" s="1"/>
    </row>
    <row r="263" spans="3:10" x14ac:dyDescent="0.25">
      <c r="C263" s="1"/>
      <c r="D263" s="1"/>
      <c r="E263" s="1"/>
      <c r="F263" s="1"/>
      <c r="G263" s="1"/>
      <c r="H263" s="1"/>
      <c r="I263" s="1"/>
      <c r="J263" s="1"/>
    </row>
    <row r="264" spans="3:10" x14ac:dyDescent="0.25">
      <c r="C264" s="1"/>
      <c r="D264" s="1"/>
      <c r="E264" s="1"/>
      <c r="F264" s="1"/>
      <c r="G264" s="1"/>
      <c r="H264" s="1"/>
      <c r="I264" s="1"/>
      <c r="J264" s="1"/>
    </row>
    <row r="265" spans="3:10" x14ac:dyDescent="0.25">
      <c r="C265" s="1"/>
      <c r="D265" s="1"/>
      <c r="E265" s="1"/>
      <c r="F265" s="1"/>
      <c r="G265" s="1"/>
      <c r="H265" s="1"/>
      <c r="I265" s="1"/>
      <c r="J265" s="1"/>
    </row>
    <row r="266" spans="3:10" x14ac:dyDescent="0.25">
      <c r="C266" s="1"/>
      <c r="D266" s="1"/>
      <c r="E266" s="1"/>
      <c r="F266" s="1"/>
      <c r="G266" s="1"/>
      <c r="H266" s="1"/>
      <c r="I266" s="1"/>
      <c r="J266" s="1"/>
    </row>
    <row r="267" spans="3:10" x14ac:dyDescent="0.25">
      <c r="C267" s="1"/>
      <c r="D267" s="1"/>
      <c r="E267" s="1"/>
      <c r="F267" s="1"/>
      <c r="G267" s="1"/>
      <c r="H267" s="1"/>
      <c r="I267" s="1"/>
      <c r="J267" s="1"/>
    </row>
    <row r="268" spans="3:10" x14ac:dyDescent="0.25">
      <c r="C268" s="1"/>
      <c r="D268" s="1"/>
      <c r="E268" s="1"/>
      <c r="F268" s="1"/>
      <c r="G268" s="1"/>
      <c r="H268" s="1"/>
      <c r="I268" s="1"/>
      <c r="J268" s="1"/>
    </row>
    <row r="269" spans="3:10" x14ac:dyDescent="0.25">
      <c r="C269" s="1"/>
      <c r="D269" s="1"/>
      <c r="E269" s="1"/>
      <c r="F269" s="1"/>
      <c r="G269" s="1"/>
      <c r="H269" s="1"/>
      <c r="I269" s="1"/>
      <c r="J269" s="1"/>
    </row>
    <row r="270" spans="3:10" x14ac:dyDescent="0.25">
      <c r="C270" s="1"/>
      <c r="D270" s="1"/>
      <c r="E270" s="1"/>
      <c r="F270" s="1"/>
      <c r="G270" s="1"/>
      <c r="H270" s="1"/>
      <c r="I270" s="1"/>
      <c r="J270" s="1"/>
    </row>
    <row r="271" spans="3:10" x14ac:dyDescent="0.25">
      <c r="C271" s="1"/>
      <c r="D271" s="1"/>
      <c r="E271" s="1"/>
      <c r="F271" s="1"/>
      <c r="G271" s="1"/>
      <c r="H271" s="1"/>
      <c r="I271" s="1"/>
      <c r="J271" s="1"/>
    </row>
    <row r="272" spans="3:10" x14ac:dyDescent="0.25">
      <c r="C272" s="1"/>
      <c r="D272" s="1"/>
      <c r="E272" s="1"/>
      <c r="F272" s="1"/>
      <c r="G272" s="1"/>
      <c r="H272" s="1"/>
      <c r="I272" s="1"/>
      <c r="J272" s="1"/>
    </row>
    <row r="273" spans="3:10" x14ac:dyDescent="0.25">
      <c r="C273" s="1"/>
      <c r="D273" s="1"/>
      <c r="E273" s="1"/>
      <c r="F273" s="1"/>
      <c r="G273" s="1"/>
      <c r="H273" s="1"/>
      <c r="I273" s="1"/>
      <c r="J273" s="1"/>
    </row>
    <row r="274" spans="3:10" x14ac:dyDescent="0.25">
      <c r="C274" s="1"/>
      <c r="D274" s="1"/>
      <c r="E274" s="1"/>
      <c r="F274" s="1"/>
      <c r="G274" s="1"/>
      <c r="H274" s="1"/>
      <c r="I274" s="1"/>
      <c r="J274" s="1"/>
    </row>
    <row r="275" spans="3:10" x14ac:dyDescent="0.25">
      <c r="C275" s="1"/>
      <c r="D275" s="1"/>
      <c r="E275" s="1"/>
      <c r="F275" s="1"/>
      <c r="G275" s="1"/>
      <c r="H275" s="1"/>
      <c r="I275" s="1"/>
      <c r="J275" s="1"/>
    </row>
    <row r="276" spans="3:10" x14ac:dyDescent="0.25">
      <c r="C276" s="1"/>
      <c r="D276" s="1"/>
      <c r="E276" s="1"/>
      <c r="F276" s="1"/>
      <c r="G276" s="1"/>
      <c r="H276" s="1"/>
      <c r="I276" s="1"/>
      <c r="J276" s="1"/>
    </row>
    <row r="277" spans="3:10" x14ac:dyDescent="0.25">
      <c r="C277" s="1"/>
      <c r="D277" s="1"/>
      <c r="E277" s="1"/>
      <c r="F277" s="1"/>
      <c r="G277" s="1"/>
      <c r="H277" s="1"/>
      <c r="I277" s="1"/>
      <c r="J277" s="1"/>
    </row>
    <row r="278" spans="3:10" x14ac:dyDescent="0.25">
      <c r="C278" s="1"/>
      <c r="D278" s="1"/>
      <c r="E278" s="1"/>
      <c r="F278" s="1"/>
      <c r="G278" s="1"/>
      <c r="H278" s="1"/>
      <c r="I278" s="1"/>
      <c r="J278" s="1"/>
    </row>
    <row r="279" spans="3:10" x14ac:dyDescent="0.25">
      <c r="C279" s="1"/>
      <c r="D279" s="1"/>
      <c r="E279" s="1"/>
      <c r="F279" s="1"/>
      <c r="G279" s="1"/>
      <c r="H279" s="1"/>
      <c r="I279" s="1"/>
      <c r="J279" s="1"/>
    </row>
    <row r="280" spans="3:10" x14ac:dyDescent="0.25">
      <c r="C280" s="1"/>
      <c r="D280" s="1"/>
      <c r="E280" s="1"/>
      <c r="F280" s="1"/>
      <c r="G280" s="1"/>
      <c r="H280" s="1"/>
      <c r="I280" s="1"/>
      <c r="J280" s="1"/>
    </row>
    <row r="281" spans="3:10" x14ac:dyDescent="0.25">
      <c r="C281" s="1"/>
      <c r="D281" s="1"/>
      <c r="E281" s="1"/>
      <c r="F281" s="1"/>
      <c r="G281" s="1"/>
      <c r="H281" s="1"/>
      <c r="I281" s="1"/>
      <c r="J281" s="1"/>
    </row>
    <row r="282" spans="3:10" x14ac:dyDescent="0.25">
      <c r="C282" s="1"/>
      <c r="D282" s="1"/>
      <c r="E282" s="1"/>
      <c r="F282" s="1"/>
      <c r="G282" s="1"/>
      <c r="H282" s="1"/>
      <c r="I282" s="1"/>
      <c r="J282" s="1"/>
    </row>
    <row r="283" spans="3:10" x14ac:dyDescent="0.25">
      <c r="C283" s="1"/>
      <c r="D283" s="1"/>
      <c r="E283" s="1"/>
      <c r="F283" s="1"/>
      <c r="G283" s="1"/>
      <c r="H283" s="1"/>
      <c r="I283" s="1"/>
      <c r="J283" s="1"/>
    </row>
    <row r="284" spans="3:10" x14ac:dyDescent="0.25">
      <c r="C284" s="1"/>
      <c r="D284" s="1"/>
      <c r="E284" s="1"/>
      <c r="F284" s="1"/>
      <c r="G284" s="1"/>
      <c r="H284" s="1"/>
      <c r="I284" s="1"/>
      <c r="J284" s="1"/>
    </row>
    <row r="285" spans="3:10" x14ac:dyDescent="0.25">
      <c r="C285" s="1"/>
      <c r="D285" s="1"/>
      <c r="E285" s="1"/>
      <c r="F285" s="1"/>
      <c r="G285" s="1"/>
      <c r="H285" s="1"/>
      <c r="I285" s="1"/>
      <c r="J285" s="1"/>
    </row>
    <row r="286" spans="3:10" x14ac:dyDescent="0.25">
      <c r="C286" s="1"/>
      <c r="D286" s="1"/>
      <c r="E286" s="1"/>
      <c r="F286" s="1"/>
      <c r="G286" s="1"/>
      <c r="H286" s="1"/>
      <c r="I286" s="1"/>
      <c r="J286" s="1"/>
    </row>
    <row r="287" spans="3:10" x14ac:dyDescent="0.25">
      <c r="C287" s="1"/>
      <c r="D287" s="1"/>
      <c r="E287" s="1"/>
      <c r="F287" s="1"/>
      <c r="G287" s="1"/>
      <c r="H287" s="1"/>
      <c r="I287" s="1"/>
      <c r="J287" s="1"/>
    </row>
    <row r="288" spans="3:10" x14ac:dyDescent="0.25">
      <c r="C288" s="1"/>
      <c r="D288" s="1"/>
      <c r="E288" s="1"/>
      <c r="F288" s="1"/>
      <c r="G288" s="1"/>
      <c r="H288" s="1"/>
      <c r="I288" s="1"/>
      <c r="J288" s="1"/>
    </row>
    <row r="289" spans="3:10" x14ac:dyDescent="0.25">
      <c r="C289" s="1"/>
      <c r="D289" s="1"/>
      <c r="E289" s="1"/>
      <c r="F289" s="1"/>
      <c r="G289" s="1"/>
      <c r="H289" s="1"/>
      <c r="I289" s="1"/>
      <c r="J289" s="1"/>
    </row>
    <row r="290" spans="3:10" x14ac:dyDescent="0.25">
      <c r="C290" s="1"/>
      <c r="D290" s="1"/>
      <c r="E290" s="1"/>
      <c r="F290" s="1"/>
      <c r="G290" s="1"/>
      <c r="H290" s="1"/>
      <c r="I290" s="1"/>
      <c r="J290" s="1"/>
    </row>
    <row r="291" spans="3:10" x14ac:dyDescent="0.25">
      <c r="C291" s="1"/>
      <c r="D291" s="1"/>
      <c r="E291" s="1"/>
      <c r="F291" s="1"/>
      <c r="G291" s="1"/>
      <c r="H291" s="1"/>
      <c r="I291" s="1"/>
      <c r="J291" s="1"/>
    </row>
    <row r="292" spans="3:10" x14ac:dyDescent="0.25">
      <c r="C292" s="1"/>
      <c r="D292" s="1"/>
      <c r="E292" s="1"/>
      <c r="F292" s="1"/>
      <c r="G292" s="1"/>
      <c r="H292" s="1"/>
      <c r="I292" s="1"/>
      <c r="J292" s="1"/>
    </row>
    <row r="293" spans="3:10" x14ac:dyDescent="0.25">
      <c r="C293" s="1"/>
      <c r="D293" s="1"/>
      <c r="E293" s="1"/>
      <c r="F293" s="1"/>
      <c r="G293" s="1"/>
      <c r="H293" s="1"/>
      <c r="I293" s="1"/>
      <c r="J293" s="1"/>
    </row>
    <row r="294" spans="3:10" x14ac:dyDescent="0.25">
      <c r="C294" s="1"/>
      <c r="D294" s="1"/>
      <c r="E294" s="1"/>
      <c r="F294" s="1"/>
      <c r="G294" s="1"/>
      <c r="H294" s="1"/>
      <c r="I294" s="1"/>
      <c r="J294" s="1"/>
    </row>
    <row r="295" spans="3:10" x14ac:dyDescent="0.25">
      <c r="C295" s="1"/>
      <c r="D295" s="1"/>
      <c r="E295" s="1"/>
      <c r="F295" s="1"/>
      <c r="G295" s="1"/>
      <c r="H295" s="1"/>
      <c r="I295" s="1"/>
      <c r="J295" s="1"/>
    </row>
    <row r="296" spans="3:10" x14ac:dyDescent="0.25">
      <c r="C296" s="1"/>
      <c r="D296" s="1"/>
      <c r="E296" s="1"/>
      <c r="F296" s="1"/>
      <c r="G296" s="1"/>
      <c r="H296" s="1"/>
      <c r="I296" s="1"/>
      <c r="J296" s="1"/>
    </row>
    <row r="297" spans="3:10" x14ac:dyDescent="0.25">
      <c r="C297" s="1"/>
      <c r="D297" s="1"/>
      <c r="E297" s="1"/>
      <c r="F297" s="1"/>
      <c r="G297" s="1"/>
      <c r="H297" s="1"/>
      <c r="I297" s="1"/>
      <c r="J297" s="1"/>
    </row>
    <row r="298" spans="3:10" x14ac:dyDescent="0.25">
      <c r="C298" s="1"/>
      <c r="D298" s="1"/>
      <c r="E298" s="1"/>
      <c r="F298" s="1"/>
      <c r="G298" s="1"/>
      <c r="H298" s="1"/>
      <c r="I298" s="1"/>
      <c r="J298" s="1"/>
    </row>
    <row r="299" spans="3:10" x14ac:dyDescent="0.25">
      <c r="C299" s="1"/>
      <c r="D299" s="1"/>
      <c r="E299" s="1"/>
      <c r="F299" s="1"/>
      <c r="G299" s="1"/>
      <c r="H299" s="1"/>
      <c r="I299" s="1"/>
      <c r="J299" s="1"/>
    </row>
    <row r="300" spans="3:10" x14ac:dyDescent="0.25">
      <c r="C300" s="1"/>
      <c r="D300" s="1"/>
      <c r="E300" s="1"/>
      <c r="F300" s="1"/>
      <c r="G300" s="1"/>
      <c r="H300" s="1"/>
      <c r="I300" s="1"/>
      <c r="J300" s="1"/>
    </row>
    <row r="301" spans="3:10" x14ac:dyDescent="0.25">
      <c r="C301" s="1"/>
      <c r="D301" s="1"/>
      <c r="E301" s="1"/>
      <c r="F301" s="1"/>
      <c r="G301" s="1"/>
      <c r="H301" s="1"/>
      <c r="I301" s="1"/>
      <c r="J301" s="1"/>
    </row>
    <row r="302" spans="3:10" x14ac:dyDescent="0.25">
      <c r="C302" s="1"/>
      <c r="D302" s="1"/>
      <c r="E302" s="1"/>
      <c r="F302" s="1"/>
      <c r="G302" s="1"/>
      <c r="H302" s="1"/>
      <c r="I302" s="1"/>
      <c r="J302" s="1"/>
    </row>
    <row r="303" spans="3:10" x14ac:dyDescent="0.25">
      <c r="C303" s="1"/>
      <c r="D303" s="1"/>
      <c r="E303" s="1"/>
      <c r="F303" s="1"/>
      <c r="G303" s="1"/>
      <c r="H303" s="1"/>
      <c r="I303" s="1"/>
      <c r="J303" s="1"/>
    </row>
    <row r="304" spans="3:10" x14ac:dyDescent="0.25">
      <c r="C304" s="1"/>
      <c r="D304" s="1"/>
      <c r="E304" s="1"/>
      <c r="F304" s="1"/>
      <c r="G304" s="1"/>
      <c r="H304" s="1"/>
      <c r="I304" s="1"/>
      <c r="J304" s="1"/>
    </row>
    <row r="305" spans="3:10" x14ac:dyDescent="0.25">
      <c r="C305" s="1"/>
      <c r="D305" s="1"/>
      <c r="E305" s="1"/>
      <c r="F305" s="1"/>
      <c r="G305" s="1"/>
      <c r="H305" s="1"/>
      <c r="I305" s="1"/>
      <c r="J305" s="1"/>
    </row>
    <row r="306" spans="3:10" x14ac:dyDescent="0.25">
      <c r="C306" s="1"/>
      <c r="D306" s="1"/>
      <c r="E306" s="1"/>
      <c r="F306" s="1"/>
      <c r="G306" s="1"/>
      <c r="H306" s="1"/>
      <c r="I306" s="1"/>
      <c r="J306" s="1"/>
    </row>
    <row r="307" spans="3:10" x14ac:dyDescent="0.25">
      <c r="C307" s="1"/>
      <c r="D307" s="1"/>
      <c r="E307" s="1"/>
      <c r="F307" s="1"/>
      <c r="G307" s="1"/>
      <c r="H307" s="1"/>
      <c r="I307" s="1"/>
      <c r="J307" s="1"/>
    </row>
    <row r="308" spans="3:10" x14ac:dyDescent="0.25">
      <c r="C308" s="1"/>
      <c r="D308" s="1"/>
      <c r="E308" s="1"/>
      <c r="F308" s="1"/>
      <c r="G308" s="1"/>
      <c r="H308" s="1"/>
      <c r="I308" s="1"/>
      <c r="J308" s="1"/>
    </row>
    <row r="309" spans="3:10" x14ac:dyDescent="0.25">
      <c r="C309" s="1"/>
      <c r="D309" s="1"/>
      <c r="E309" s="1"/>
      <c r="F309" s="1"/>
      <c r="G309" s="1"/>
      <c r="H309" s="1"/>
      <c r="I309" s="1"/>
      <c r="J309" s="1"/>
    </row>
    <row r="310" spans="3:10" x14ac:dyDescent="0.25">
      <c r="C310" s="1"/>
      <c r="D310" s="1"/>
      <c r="E310" s="1"/>
      <c r="F310" s="1"/>
      <c r="G310" s="1"/>
      <c r="H310" s="1"/>
      <c r="I310" s="1"/>
      <c r="J310" s="1"/>
    </row>
    <row r="311" spans="3:10" x14ac:dyDescent="0.25">
      <c r="C311" s="1"/>
      <c r="D311" s="1"/>
      <c r="E311" s="1"/>
      <c r="F311" s="1"/>
      <c r="G311" s="1"/>
      <c r="H311" s="1"/>
      <c r="I311" s="1"/>
      <c r="J311" s="1"/>
    </row>
    <row r="312" spans="3:10" x14ac:dyDescent="0.25">
      <c r="C312" s="1"/>
      <c r="D312" s="1"/>
      <c r="E312" s="1"/>
      <c r="F312" s="1"/>
      <c r="G312" s="1"/>
      <c r="H312" s="1"/>
      <c r="I312" s="1"/>
      <c r="J312" s="1"/>
    </row>
    <row r="313" spans="3:10" x14ac:dyDescent="0.25">
      <c r="C313" s="1"/>
      <c r="D313" s="1"/>
      <c r="E313" s="1"/>
      <c r="F313" s="1"/>
      <c r="G313" s="1"/>
      <c r="H313" s="1"/>
      <c r="I313" s="1"/>
      <c r="J313" s="1"/>
    </row>
    <row r="314" spans="3:10" x14ac:dyDescent="0.25">
      <c r="C314" s="1"/>
      <c r="D314" s="1"/>
      <c r="E314" s="1"/>
      <c r="F314" s="1"/>
      <c r="G314" s="1"/>
      <c r="H314" s="1"/>
      <c r="I314" s="1"/>
      <c r="J314" s="1"/>
    </row>
    <row r="315" spans="3:10" x14ac:dyDescent="0.25">
      <c r="C315" s="1"/>
      <c r="D315" s="1"/>
      <c r="E315" s="1"/>
      <c r="F315" s="1"/>
      <c r="G315" s="1"/>
      <c r="H315" s="1"/>
      <c r="I315" s="1"/>
      <c r="J315" s="1"/>
    </row>
    <row r="316" spans="3:10" x14ac:dyDescent="0.25">
      <c r="C316" s="1"/>
      <c r="D316" s="1"/>
      <c r="E316" s="1"/>
      <c r="F316" s="1"/>
      <c r="G316" s="1"/>
      <c r="H316" s="1"/>
      <c r="I316" s="1"/>
      <c r="J316" s="1"/>
    </row>
    <row r="317" spans="3:10" x14ac:dyDescent="0.25">
      <c r="C317" s="1"/>
      <c r="D317" s="1"/>
      <c r="E317" s="1"/>
      <c r="F317" s="1"/>
      <c r="G317" s="1"/>
      <c r="H317" s="1"/>
      <c r="I317" s="1"/>
      <c r="J317" s="1"/>
    </row>
    <row r="318" spans="3:10" x14ac:dyDescent="0.25">
      <c r="C318" s="1"/>
      <c r="D318" s="1"/>
      <c r="E318" s="1"/>
      <c r="F318" s="1"/>
      <c r="G318" s="1"/>
      <c r="H318" s="1"/>
      <c r="I318" s="1"/>
      <c r="J318" s="1"/>
    </row>
    <row r="319" spans="3:10" x14ac:dyDescent="0.25">
      <c r="C319" s="1"/>
      <c r="D319" s="1"/>
      <c r="E319" s="1"/>
      <c r="F319" s="1"/>
      <c r="G319" s="1"/>
      <c r="H319" s="1"/>
      <c r="I319" s="1"/>
      <c r="J319" s="1"/>
    </row>
    <row r="320" spans="3:10" x14ac:dyDescent="0.25">
      <c r="C320" s="1"/>
      <c r="D320" s="1"/>
      <c r="E320" s="1"/>
      <c r="F320" s="1"/>
      <c r="G320" s="1"/>
      <c r="H320" s="1"/>
      <c r="I320" s="1"/>
      <c r="J320" s="1"/>
    </row>
    <row r="321" spans="3:10" x14ac:dyDescent="0.25">
      <c r="C321" s="1"/>
      <c r="D321" s="1"/>
      <c r="E321" s="1"/>
      <c r="F321" s="1"/>
      <c r="G321" s="1"/>
      <c r="H321" s="1"/>
      <c r="I321" s="1"/>
      <c r="J321" s="1"/>
    </row>
    <row r="322" spans="3:10" x14ac:dyDescent="0.25">
      <c r="C322" s="1"/>
      <c r="D322" s="1"/>
      <c r="E322" s="1"/>
      <c r="F322" s="1"/>
      <c r="G322" s="1"/>
      <c r="H322" s="1"/>
      <c r="I322" s="1"/>
      <c r="J322" s="1"/>
    </row>
    <row r="323" spans="3:10" x14ac:dyDescent="0.25">
      <c r="C323" s="1"/>
      <c r="D323" s="1"/>
      <c r="E323" s="1"/>
      <c r="F323" s="1"/>
      <c r="G323" s="1"/>
      <c r="H323" s="1"/>
      <c r="I323" s="1"/>
      <c r="J323" s="1"/>
    </row>
    <row r="324" spans="3:10" x14ac:dyDescent="0.25">
      <c r="C324" s="1"/>
      <c r="D324" s="1"/>
      <c r="E324" s="1"/>
      <c r="F324" s="1"/>
      <c r="G324" s="1"/>
      <c r="H324" s="1"/>
      <c r="I324" s="1"/>
      <c r="J324" s="1"/>
    </row>
    <row r="325" spans="3:10" x14ac:dyDescent="0.25">
      <c r="C325" s="1"/>
      <c r="D325" s="1"/>
      <c r="E325" s="1"/>
      <c r="F325" s="1"/>
      <c r="G325" s="1"/>
      <c r="H325" s="1"/>
      <c r="I325" s="1"/>
      <c r="J325" s="1"/>
    </row>
    <row r="326" spans="3:10" x14ac:dyDescent="0.25">
      <c r="C326" s="1"/>
      <c r="D326" s="1"/>
      <c r="E326" s="1"/>
      <c r="F326" s="1"/>
      <c r="G326" s="1"/>
      <c r="H326" s="1"/>
      <c r="I326" s="1"/>
      <c r="J326" s="1"/>
    </row>
    <row r="327" spans="3:10" x14ac:dyDescent="0.25">
      <c r="C327" s="1"/>
      <c r="D327" s="1"/>
      <c r="E327" s="1"/>
      <c r="F327" s="1"/>
      <c r="G327" s="1"/>
      <c r="H327" s="1"/>
      <c r="I327" s="1"/>
      <c r="J327" s="1"/>
    </row>
    <row r="328" spans="3:10" x14ac:dyDescent="0.25">
      <c r="C328" s="1"/>
      <c r="D328" s="1"/>
      <c r="E328" s="1"/>
      <c r="F328" s="1"/>
      <c r="G328" s="1"/>
      <c r="H328" s="1"/>
      <c r="I328" s="1"/>
      <c r="J328" s="1"/>
    </row>
    <row r="329" spans="3:10" x14ac:dyDescent="0.25">
      <c r="C329" s="1"/>
      <c r="D329" s="1"/>
      <c r="E329" s="1"/>
      <c r="F329" s="1"/>
      <c r="G329" s="1"/>
      <c r="H329" s="1"/>
      <c r="I329" s="1"/>
      <c r="J329" s="1"/>
    </row>
    <row r="330" spans="3:10" x14ac:dyDescent="0.25">
      <c r="C330" s="1"/>
      <c r="D330" s="1"/>
      <c r="E330" s="1"/>
      <c r="F330" s="1"/>
      <c r="G330" s="1"/>
      <c r="H330" s="1"/>
      <c r="I330" s="1"/>
      <c r="J330" s="1"/>
    </row>
    <row r="331" spans="3:10" x14ac:dyDescent="0.25">
      <c r="C331" s="1"/>
      <c r="D331" s="1"/>
      <c r="E331" s="1"/>
      <c r="F331" s="1"/>
      <c r="G331" s="1"/>
      <c r="H331" s="1"/>
      <c r="I331" s="1"/>
      <c r="J331" s="1"/>
    </row>
    <row r="332" spans="3:10" x14ac:dyDescent="0.25">
      <c r="C332" s="1"/>
      <c r="D332" s="1"/>
      <c r="E332" s="1"/>
      <c r="F332" s="1"/>
      <c r="G332" s="1"/>
      <c r="H332" s="1"/>
      <c r="I332" s="1"/>
      <c r="J332" s="1"/>
    </row>
    <row r="333" spans="3:10" x14ac:dyDescent="0.25">
      <c r="C333" s="1"/>
      <c r="D333" s="1"/>
      <c r="E333" s="1"/>
      <c r="F333" s="1"/>
      <c r="G333" s="1"/>
      <c r="H333" s="1"/>
      <c r="I333" s="1"/>
      <c r="J333" s="1"/>
    </row>
    <row r="334" spans="3:10" x14ac:dyDescent="0.25">
      <c r="C334" s="1"/>
      <c r="D334" s="1"/>
      <c r="E334" s="1"/>
      <c r="F334" s="1"/>
      <c r="G334" s="1"/>
      <c r="H334" s="1"/>
      <c r="I334" s="1"/>
      <c r="J334" s="1"/>
    </row>
    <row r="335" spans="3:10" x14ac:dyDescent="0.25">
      <c r="C335" s="1"/>
      <c r="D335" s="1"/>
      <c r="E335" s="1"/>
      <c r="F335" s="1"/>
      <c r="G335" s="1"/>
      <c r="H335" s="1"/>
      <c r="I335" s="1"/>
      <c r="J335" s="1"/>
    </row>
    <row r="336" spans="3:10" x14ac:dyDescent="0.25">
      <c r="C336" s="1"/>
      <c r="D336" s="1"/>
      <c r="E336" s="1"/>
      <c r="F336" s="1"/>
      <c r="G336" s="1"/>
      <c r="H336" s="1"/>
      <c r="I336" s="1"/>
      <c r="J336" s="1"/>
    </row>
    <row r="337" spans="3:10" x14ac:dyDescent="0.25">
      <c r="C337" s="1"/>
      <c r="D337" s="1"/>
      <c r="E337" s="1"/>
      <c r="F337" s="1"/>
      <c r="G337" s="1"/>
      <c r="H337" s="1"/>
      <c r="I337" s="1"/>
      <c r="J337" s="1"/>
    </row>
    <row r="338" spans="3:10" x14ac:dyDescent="0.25">
      <c r="C338" s="1"/>
      <c r="D338" s="1"/>
      <c r="E338" s="1"/>
      <c r="F338" s="1"/>
      <c r="G338" s="1"/>
      <c r="H338" s="1"/>
      <c r="I338" s="1"/>
      <c r="J338" s="1"/>
    </row>
    <row r="339" spans="3:10" x14ac:dyDescent="0.25">
      <c r="C339" s="1"/>
      <c r="D339" s="1"/>
      <c r="E339" s="1"/>
      <c r="F339" s="1"/>
      <c r="G339" s="1"/>
      <c r="H339" s="1"/>
      <c r="I339" s="1"/>
      <c r="J339" s="1"/>
    </row>
    <row r="340" spans="3:10" x14ac:dyDescent="0.25">
      <c r="C340" s="1"/>
      <c r="D340" s="1"/>
      <c r="E340" s="1"/>
      <c r="F340" s="1"/>
      <c r="G340" s="1"/>
      <c r="H340" s="1"/>
      <c r="I340" s="1"/>
      <c r="J340" s="1"/>
    </row>
    <row r="341" spans="3:10" x14ac:dyDescent="0.25">
      <c r="C341" s="1"/>
      <c r="D341" s="1"/>
      <c r="E341" s="1"/>
      <c r="F341" s="1"/>
      <c r="G341" s="1"/>
      <c r="H341" s="1"/>
      <c r="I341" s="1"/>
      <c r="J341" s="1"/>
    </row>
    <row r="342" spans="3:10" x14ac:dyDescent="0.25">
      <c r="C342" s="1"/>
      <c r="D342" s="1"/>
      <c r="E342" s="1"/>
      <c r="F342" s="1"/>
      <c r="G342" s="1"/>
      <c r="H342" s="1"/>
      <c r="I342" s="1"/>
      <c r="J342" s="1"/>
    </row>
    <row r="343" spans="3:10" x14ac:dyDescent="0.25">
      <c r="C343" s="1"/>
      <c r="D343" s="1"/>
      <c r="E343" s="1"/>
      <c r="F343" s="1"/>
      <c r="G343" s="1"/>
      <c r="H343" s="1"/>
      <c r="I343" s="1"/>
      <c r="J343" s="1"/>
    </row>
    <row r="344" spans="3:10" x14ac:dyDescent="0.25">
      <c r="C344" s="1"/>
      <c r="D344" s="1"/>
      <c r="E344" s="1"/>
      <c r="F344" s="1"/>
      <c r="G344" s="1"/>
      <c r="H344" s="1"/>
      <c r="I344" s="1"/>
      <c r="J344" s="1"/>
    </row>
    <row r="345" spans="3:10" x14ac:dyDescent="0.25">
      <c r="C345" s="1"/>
      <c r="D345" s="1"/>
      <c r="E345" s="1"/>
      <c r="F345" s="1"/>
      <c r="G345" s="1"/>
      <c r="H345" s="1"/>
      <c r="I345" s="1"/>
      <c r="J345" s="1"/>
    </row>
    <row r="346" spans="3:10" x14ac:dyDescent="0.25">
      <c r="C346" s="1"/>
      <c r="D346" s="1"/>
      <c r="E346" s="1"/>
      <c r="F346" s="1"/>
      <c r="G346" s="1"/>
      <c r="H346" s="1"/>
      <c r="I346" s="1"/>
      <c r="J346" s="1"/>
    </row>
    <row r="347" spans="3:10" x14ac:dyDescent="0.25">
      <c r="C347" s="1"/>
      <c r="D347" s="1"/>
      <c r="E347" s="1"/>
      <c r="F347" s="1"/>
      <c r="G347" s="1"/>
      <c r="H347" s="1"/>
      <c r="I347" s="1"/>
      <c r="J347" s="1"/>
    </row>
    <row r="348" spans="3:10" x14ac:dyDescent="0.25">
      <c r="C348" s="1"/>
      <c r="D348" s="1"/>
      <c r="E348" s="1"/>
      <c r="F348" s="1"/>
      <c r="G348" s="1"/>
      <c r="H348" s="1"/>
      <c r="I348" s="1"/>
      <c r="J348" s="1"/>
    </row>
    <row r="349" spans="3:10" x14ac:dyDescent="0.25">
      <c r="C349" s="1"/>
      <c r="D349" s="1"/>
      <c r="E349" s="1"/>
      <c r="F349" s="1"/>
      <c r="G349" s="1"/>
      <c r="H349" s="1"/>
      <c r="I349" s="1"/>
      <c r="J349" s="1"/>
    </row>
    <row r="350" spans="3:10" x14ac:dyDescent="0.25">
      <c r="C350" s="1"/>
      <c r="D350" s="1"/>
      <c r="E350" s="1"/>
      <c r="F350" s="1"/>
      <c r="G350" s="1"/>
      <c r="H350" s="1"/>
      <c r="I350" s="1"/>
      <c r="J350" s="1"/>
    </row>
    <row r="351" spans="3:10" x14ac:dyDescent="0.25">
      <c r="C351" s="1"/>
      <c r="D351" s="1"/>
      <c r="E351" s="1"/>
      <c r="F351" s="1"/>
      <c r="G351" s="1"/>
      <c r="H351" s="1"/>
      <c r="I351" s="1"/>
      <c r="J351" s="1"/>
    </row>
    <row r="352" spans="3:10" x14ac:dyDescent="0.25">
      <c r="C352" s="1"/>
      <c r="D352" s="1"/>
      <c r="E352" s="1"/>
      <c r="F352" s="1"/>
      <c r="G352" s="1"/>
      <c r="H352" s="1"/>
      <c r="I352" s="1"/>
      <c r="J352" s="1"/>
    </row>
    <row r="353" spans="3:10" x14ac:dyDescent="0.25">
      <c r="C353" s="1"/>
      <c r="D353" s="1"/>
      <c r="E353" s="1"/>
      <c r="F353" s="1"/>
      <c r="G353" s="1"/>
      <c r="H353" s="1"/>
      <c r="I353" s="1"/>
      <c r="J353" s="1"/>
    </row>
    <row r="354" spans="3:10" x14ac:dyDescent="0.25">
      <c r="C354" s="1"/>
      <c r="D354" s="1"/>
      <c r="E354" s="1"/>
      <c r="F354" s="1"/>
      <c r="G354" s="1"/>
      <c r="H354" s="1"/>
      <c r="I354" s="1"/>
      <c r="J354" s="1"/>
    </row>
    <row r="355" spans="3:10" x14ac:dyDescent="0.25">
      <c r="C355" s="1"/>
      <c r="D355" s="1"/>
      <c r="E355" s="1"/>
      <c r="F355" s="1"/>
      <c r="G355" s="1"/>
      <c r="H355" s="1"/>
      <c r="I355" s="1"/>
      <c r="J355" s="1"/>
    </row>
    <row r="356" spans="3:10" x14ac:dyDescent="0.25">
      <c r="C356" s="1"/>
      <c r="D356" s="1"/>
      <c r="E356" s="1"/>
      <c r="F356" s="1"/>
      <c r="G356" s="1"/>
      <c r="H356" s="1"/>
      <c r="I356" s="1"/>
      <c r="J356" s="1"/>
    </row>
    <row r="357" spans="3:10" x14ac:dyDescent="0.25">
      <c r="C357" s="1"/>
      <c r="D357" s="1"/>
      <c r="E357" s="1"/>
      <c r="F357" s="1"/>
      <c r="G357" s="1"/>
      <c r="H357" s="1"/>
      <c r="I357" s="1"/>
      <c r="J357" s="1"/>
    </row>
    <row r="358" spans="3:10" x14ac:dyDescent="0.25">
      <c r="C358" s="1"/>
      <c r="D358" s="1"/>
      <c r="E358" s="1"/>
      <c r="F358" s="1"/>
      <c r="G358" s="1"/>
      <c r="H358" s="1"/>
      <c r="I358" s="1"/>
      <c r="J358" s="1"/>
    </row>
    <row r="359" spans="3:10" x14ac:dyDescent="0.25">
      <c r="C359" s="1"/>
      <c r="D359" s="1"/>
      <c r="E359" s="1"/>
      <c r="F359" s="1"/>
      <c r="G359" s="1"/>
      <c r="H359" s="1"/>
      <c r="I359" s="1"/>
      <c r="J359" s="1"/>
    </row>
    <row r="360" spans="3:10" x14ac:dyDescent="0.25">
      <c r="C360" s="1"/>
      <c r="D360" s="1"/>
      <c r="E360" s="1"/>
      <c r="F360" s="1"/>
      <c r="G360" s="1"/>
      <c r="H360" s="1"/>
      <c r="I360" s="1"/>
      <c r="J360" s="1"/>
    </row>
    <row r="361" spans="3:10" x14ac:dyDescent="0.25">
      <c r="C361" s="1"/>
      <c r="D361" s="1"/>
      <c r="E361" s="1"/>
      <c r="F361" s="1"/>
      <c r="G361" s="1"/>
      <c r="H361" s="1"/>
      <c r="I361" s="1"/>
      <c r="J361" s="1"/>
    </row>
    <row r="362" spans="3:10" x14ac:dyDescent="0.25">
      <c r="C362" s="1"/>
      <c r="D362" s="1"/>
      <c r="E362" s="1"/>
      <c r="F362" s="1"/>
      <c r="G362" s="1"/>
      <c r="H362" s="1"/>
      <c r="I362" s="1"/>
      <c r="J362" s="1"/>
    </row>
    <row r="363" spans="3:10" x14ac:dyDescent="0.25">
      <c r="C363" s="1"/>
      <c r="D363" s="1"/>
      <c r="E363" s="1"/>
      <c r="F363" s="1"/>
      <c r="G363" s="1"/>
      <c r="H363" s="1"/>
      <c r="I363" s="1"/>
      <c r="J363" s="1"/>
    </row>
    <row r="364" spans="3:10" x14ac:dyDescent="0.25">
      <c r="C364" s="1"/>
      <c r="D364" s="1"/>
      <c r="E364" s="1"/>
      <c r="F364" s="1"/>
      <c r="G364" s="1"/>
      <c r="H364" s="1"/>
      <c r="I364" s="1"/>
      <c r="J364" s="1"/>
    </row>
    <row r="365" spans="3:10" x14ac:dyDescent="0.25">
      <c r="C365" s="1"/>
      <c r="D365" s="1"/>
      <c r="E365" s="1"/>
      <c r="F365" s="1"/>
      <c r="G365" s="1"/>
      <c r="H365" s="1"/>
      <c r="I365" s="1"/>
      <c r="J365" s="1"/>
    </row>
    <row r="366" spans="3:10" x14ac:dyDescent="0.25">
      <c r="C366" s="1"/>
      <c r="D366" s="1"/>
      <c r="E366" s="1"/>
      <c r="F366" s="1"/>
      <c r="G366" s="1"/>
      <c r="H366" s="1"/>
      <c r="I366" s="1"/>
      <c r="J366" s="1"/>
    </row>
    <row r="367" spans="3:10" x14ac:dyDescent="0.25">
      <c r="C367" s="1"/>
      <c r="D367" s="1"/>
      <c r="E367" s="1"/>
      <c r="F367" s="1"/>
      <c r="G367" s="1"/>
      <c r="H367" s="1"/>
      <c r="I367" s="1"/>
      <c r="J367" s="1"/>
    </row>
    <row r="368" spans="3:10" x14ac:dyDescent="0.25">
      <c r="C368" s="1"/>
      <c r="D368" s="1"/>
      <c r="E368" s="1"/>
      <c r="F368" s="1"/>
      <c r="G368" s="1"/>
      <c r="H368" s="1"/>
      <c r="I368" s="1"/>
      <c r="J368" s="1"/>
    </row>
    <row r="369" spans="3:10" x14ac:dyDescent="0.25">
      <c r="C369" s="1"/>
      <c r="D369" s="1"/>
      <c r="E369" s="1"/>
      <c r="F369" s="1"/>
      <c r="G369" s="1"/>
      <c r="H369" s="1"/>
      <c r="I369" s="1"/>
      <c r="J369" s="1"/>
    </row>
    <row r="370" spans="3:10" x14ac:dyDescent="0.25">
      <c r="C370" s="1"/>
      <c r="D370" s="1"/>
      <c r="E370" s="1"/>
      <c r="F370" s="1"/>
      <c r="G370" s="1"/>
      <c r="H370" s="1"/>
      <c r="I370" s="1"/>
      <c r="J370" s="1"/>
    </row>
    <row r="371" spans="3:10" x14ac:dyDescent="0.25">
      <c r="C371" s="1"/>
      <c r="D371" s="1"/>
      <c r="E371" s="1"/>
      <c r="F371" s="1"/>
      <c r="G371" s="1"/>
      <c r="H371" s="1"/>
      <c r="I371" s="1"/>
      <c r="J371" s="1"/>
    </row>
    <row r="372" spans="3:10" x14ac:dyDescent="0.25">
      <c r="C372" s="1"/>
      <c r="D372" s="1"/>
      <c r="E372" s="1"/>
      <c r="F372" s="1"/>
      <c r="G372" s="1"/>
      <c r="H372" s="1"/>
      <c r="I372" s="1"/>
      <c r="J372" s="1"/>
    </row>
    <row r="373" spans="3:10" x14ac:dyDescent="0.25">
      <c r="C373" s="1"/>
      <c r="D373" s="1"/>
      <c r="E373" s="1"/>
      <c r="F373" s="1"/>
      <c r="G373" s="1"/>
      <c r="H373" s="1"/>
      <c r="I373" s="1"/>
      <c r="J373" s="1"/>
    </row>
    <row r="374" spans="3:10" x14ac:dyDescent="0.25">
      <c r="C374" s="1"/>
      <c r="D374" s="1"/>
      <c r="E374" s="1"/>
      <c r="F374" s="1"/>
      <c r="G374" s="1"/>
      <c r="H374" s="1"/>
      <c r="I374" s="1"/>
      <c r="J374" s="1"/>
    </row>
    <row r="375" spans="3:10" x14ac:dyDescent="0.25">
      <c r="C375" s="1"/>
      <c r="D375" s="1"/>
      <c r="E375" s="1"/>
      <c r="F375" s="1"/>
      <c r="G375" s="1"/>
      <c r="H375" s="1"/>
      <c r="I375" s="1"/>
      <c r="J375" s="1"/>
    </row>
    <row r="376" spans="3:10" x14ac:dyDescent="0.25">
      <c r="C376" s="1"/>
      <c r="D376" s="1"/>
      <c r="E376" s="1"/>
      <c r="F376" s="1"/>
      <c r="G376" s="1"/>
      <c r="H376" s="1"/>
      <c r="I376" s="1"/>
      <c r="J376" s="1"/>
    </row>
    <row r="377" spans="3:10" x14ac:dyDescent="0.25">
      <c r="C377" s="1"/>
      <c r="D377" s="1"/>
      <c r="E377" s="1"/>
      <c r="F377" s="1"/>
      <c r="G377" s="1"/>
      <c r="H377" s="1"/>
      <c r="I377" s="1"/>
      <c r="J377" s="1"/>
    </row>
    <row r="378" spans="3:10" x14ac:dyDescent="0.25">
      <c r="C378" s="1"/>
      <c r="D378" s="1"/>
      <c r="E378" s="1"/>
      <c r="F378" s="1"/>
      <c r="G378" s="1"/>
      <c r="H378" s="1"/>
      <c r="I378" s="1"/>
      <c r="J378" s="1"/>
    </row>
    <row r="379" spans="3:10" x14ac:dyDescent="0.25">
      <c r="C379" s="1"/>
      <c r="D379" s="1"/>
      <c r="E379" s="1"/>
      <c r="F379" s="1"/>
      <c r="G379" s="1"/>
      <c r="H379" s="1"/>
      <c r="I379" s="1"/>
      <c r="J379" s="1"/>
    </row>
    <row r="380" spans="3:10" x14ac:dyDescent="0.25">
      <c r="C380" s="1"/>
      <c r="D380" s="1"/>
      <c r="E380" s="1"/>
      <c r="F380" s="1"/>
      <c r="G380" s="1"/>
      <c r="H380" s="1"/>
      <c r="I380" s="1"/>
      <c r="J380" s="1"/>
    </row>
    <row r="381" spans="3:10" x14ac:dyDescent="0.25">
      <c r="C381" s="1"/>
      <c r="D381" s="1"/>
      <c r="E381" s="1"/>
      <c r="F381" s="1"/>
      <c r="G381" s="1"/>
      <c r="H381" s="1"/>
      <c r="I381" s="1"/>
      <c r="J381" s="1"/>
    </row>
    <row r="382" spans="3:10" x14ac:dyDescent="0.25">
      <c r="C382" s="1"/>
      <c r="D382" s="1"/>
      <c r="E382" s="1"/>
      <c r="F382" s="1"/>
      <c r="G382" s="1"/>
      <c r="H382" s="1"/>
      <c r="I382" s="1"/>
      <c r="J382" s="1"/>
    </row>
    <row r="383" spans="3:10" x14ac:dyDescent="0.25">
      <c r="C383" s="1"/>
      <c r="D383" s="1"/>
      <c r="E383" s="1"/>
      <c r="F383" s="1"/>
      <c r="G383" s="1"/>
      <c r="H383" s="1"/>
      <c r="I383" s="1"/>
      <c r="J383" s="1"/>
    </row>
    <row r="384" spans="3:10" x14ac:dyDescent="0.25">
      <c r="C384" s="1"/>
      <c r="D384" s="1"/>
      <c r="E384" s="1"/>
      <c r="F384" s="1"/>
      <c r="G384" s="1"/>
      <c r="H384" s="1"/>
      <c r="I384" s="1"/>
      <c r="J384" s="1"/>
    </row>
    <row r="385" spans="3:10" x14ac:dyDescent="0.25">
      <c r="C385" s="1"/>
      <c r="D385" s="1"/>
      <c r="E385" s="1"/>
      <c r="F385" s="1"/>
      <c r="G385" s="1"/>
      <c r="H385" s="1"/>
      <c r="I385" s="1"/>
      <c r="J385" s="1"/>
    </row>
    <row r="386" spans="3:10" x14ac:dyDescent="0.25">
      <c r="C386" s="1"/>
      <c r="D386" s="1"/>
      <c r="E386" s="1"/>
      <c r="F386" s="1"/>
      <c r="G386" s="1"/>
      <c r="H386" s="1"/>
      <c r="I386" s="1"/>
      <c r="J386" s="1"/>
    </row>
    <row r="387" spans="3:10" x14ac:dyDescent="0.25">
      <c r="C387" s="1"/>
      <c r="D387" s="1"/>
      <c r="E387" s="1"/>
      <c r="F387" s="1"/>
      <c r="G387" s="1"/>
      <c r="H387" s="1"/>
      <c r="I387" s="1"/>
      <c r="J387" s="1"/>
    </row>
    <row r="388" spans="3:10" x14ac:dyDescent="0.25">
      <c r="C388" s="1"/>
      <c r="D388" s="1"/>
      <c r="E388" s="1"/>
      <c r="F388" s="1"/>
      <c r="G388" s="1"/>
      <c r="H388" s="1"/>
      <c r="I388" s="1"/>
      <c r="J388" s="1"/>
    </row>
    <row r="389" spans="3:10" x14ac:dyDescent="0.25">
      <c r="C389" s="1"/>
      <c r="D389" s="1"/>
      <c r="E389" s="1"/>
      <c r="F389" s="1"/>
      <c r="G389" s="1"/>
      <c r="H389" s="1"/>
      <c r="I389" s="1"/>
      <c r="J389" s="1"/>
    </row>
    <row r="390" spans="3:10" x14ac:dyDescent="0.25">
      <c r="C390" s="1"/>
      <c r="D390" s="1"/>
      <c r="E390" s="1"/>
      <c r="F390" s="1"/>
      <c r="G390" s="1"/>
      <c r="H390" s="1"/>
      <c r="I390" s="1"/>
      <c r="J390" s="1"/>
    </row>
    <row r="391" spans="3:10" x14ac:dyDescent="0.25">
      <c r="C391" s="1"/>
      <c r="D391" s="1"/>
      <c r="E391" s="1"/>
      <c r="F391" s="1"/>
      <c r="G391" s="1"/>
      <c r="H391" s="1"/>
      <c r="I391" s="1"/>
      <c r="J391" s="1"/>
    </row>
    <row r="392" spans="3:10" x14ac:dyDescent="0.25">
      <c r="C392" s="1"/>
      <c r="D392" s="1"/>
      <c r="E392" s="1"/>
      <c r="F392" s="1"/>
      <c r="G392" s="1"/>
      <c r="H392" s="1"/>
      <c r="I392" s="1"/>
      <c r="J392" s="1"/>
    </row>
    <row r="393" spans="3:10" x14ac:dyDescent="0.25">
      <c r="C393" s="1"/>
      <c r="D393" s="1"/>
      <c r="E393" s="1"/>
      <c r="F393" s="1"/>
      <c r="G393" s="1"/>
      <c r="H393" s="1"/>
      <c r="I393" s="1"/>
      <c r="J393" s="1"/>
    </row>
    <row r="394" spans="3:10" x14ac:dyDescent="0.25">
      <c r="C394" s="1"/>
      <c r="D394" s="1"/>
      <c r="E394" s="1"/>
      <c r="F394" s="1"/>
      <c r="G394" s="1"/>
      <c r="H394" s="1"/>
      <c r="I394" s="1"/>
      <c r="J394" s="1"/>
    </row>
    <row r="395" spans="3:10" x14ac:dyDescent="0.25">
      <c r="C395" s="1"/>
      <c r="D395" s="1"/>
      <c r="E395" s="1"/>
      <c r="F395" s="1"/>
      <c r="G395" s="1"/>
      <c r="H395" s="1"/>
      <c r="I395" s="1"/>
      <c r="J395" s="1"/>
    </row>
    <row r="396" spans="3:10" x14ac:dyDescent="0.25">
      <c r="C396" s="1"/>
      <c r="D396" s="1"/>
      <c r="E396" s="1"/>
      <c r="F396" s="1"/>
      <c r="G396" s="1"/>
      <c r="H396" s="1"/>
      <c r="I396" s="1"/>
      <c r="J396" s="1"/>
    </row>
    <row r="397" spans="3:10" x14ac:dyDescent="0.25">
      <c r="C397" s="1"/>
      <c r="D397" s="1"/>
      <c r="E397" s="1"/>
      <c r="F397" s="1"/>
      <c r="G397" s="1"/>
      <c r="H397" s="1"/>
      <c r="I397" s="1"/>
      <c r="J397" s="1"/>
    </row>
    <row r="398" spans="3:10" x14ac:dyDescent="0.25">
      <c r="C398" s="1"/>
      <c r="D398" s="1"/>
      <c r="E398" s="1"/>
      <c r="F398" s="1"/>
      <c r="G398" s="1"/>
      <c r="H398" s="1"/>
      <c r="I398" s="1"/>
      <c r="J398" s="1"/>
    </row>
    <row r="399" spans="3:10" x14ac:dyDescent="0.25">
      <c r="C399" s="1"/>
      <c r="D399" s="1"/>
      <c r="E399" s="1"/>
      <c r="F399" s="1"/>
      <c r="G399" s="1"/>
      <c r="H399" s="1"/>
      <c r="I399" s="1"/>
      <c r="J399" s="1"/>
    </row>
    <row r="400" spans="3:10" x14ac:dyDescent="0.25">
      <c r="C400" s="1"/>
      <c r="D400" s="1"/>
      <c r="E400" s="1"/>
      <c r="F400" s="1"/>
      <c r="G400" s="1"/>
      <c r="H400" s="1"/>
      <c r="I400" s="1"/>
      <c r="J400" s="1"/>
    </row>
    <row r="401" spans="3:10" x14ac:dyDescent="0.25">
      <c r="C401" s="1"/>
      <c r="D401" s="1"/>
      <c r="E401" s="1"/>
      <c r="F401" s="1"/>
      <c r="G401" s="1"/>
      <c r="H401" s="1"/>
      <c r="I401" s="1"/>
      <c r="J401" s="1"/>
    </row>
    <row r="402" spans="3:10" x14ac:dyDescent="0.25">
      <c r="C402" s="1"/>
      <c r="D402" s="1"/>
      <c r="E402" s="1"/>
      <c r="F402" s="1"/>
      <c r="G402" s="1"/>
      <c r="H402" s="1"/>
      <c r="I402" s="1"/>
      <c r="J402" s="1"/>
    </row>
    <row r="403" spans="3:10" x14ac:dyDescent="0.25">
      <c r="C403" s="1"/>
      <c r="D403" s="1"/>
      <c r="E403" s="1"/>
      <c r="F403" s="1"/>
      <c r="G403" s="1"/>
      <c r="H403" s="1"/>
      <c r="I403" s="1"/>
      <c r="J403" s="1"/>
    </row>
    <row r="404" spans="3:10" x14ac:dyDescent="0.25">
      <c r="C404" s="1"/>
      <c r="D404" s="1"/>
      <c r="E404" s="1"/>
      <c r="F404" s="1"/>
      <c r="G404" s="1"/>
      <c r="H404" s="1"/>
      <c r="I404" s="1"/>
      <c r="J404" s="1"/>
    </row>
    <row r="405" spans="3:10" x14ac:dyDescent="0.25">
      <c r="C405" s="1"/>
      <c r="D405" s="1"/>
      <c r="E405" s="1"/>
      <c r="F405" s="1"/>
      <c r="G405" s="1"/>
      <c r="H405" s="1"/>
      <c r="I405" s="1"/>
      <c r="J405" s="1"/>
    </row>
    <row r="406" spans="3:10" x14ac:dyDescent="0.25">
      <c r="C406" s="1"/>
      <c r="D406" s="1"/>
      <c r="E406" s="1"/>
      <c r="F406" s="1"/>
      <c r="G406" s="1"/>
      <c r="H406" s="1"/>
      <c r="I406" s="1"/>
      <c r="J406" s="1"/>
    </row>
    <row r="407" spans="3:10" x14ac:dyDescent="0.25">
      <c r="C407" s="1"/>
      <c r="D407" s="1"/>
      <c r="E407" s="1"/>
      <c r="F407" s="1"/>
      <c r="G407" s="1"/>
      <c r="H407" s="1"/>
      <c r="I407" s="1"/>
      <c r="J407" s="1"/>
    </row>
    <row r="408" spans="3:10" x14ac:dyDescent="0.25">
      <c r="C408" s="1"/>
      <c r="D408" s="1"/>
      <c r="E408" s="1"/>
      <c r="F408" s="1"/>
      <c r="G408" s="1"/>
      <c r="H408" s="1"/>
      <c r="I408" s="1"/>
      <c r="J408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29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38" sqref="F38:J38"/>
    </sheetView>
  </sheetViews>
  <sheetFormatPr defaultRowHeight="15" outlineLevelRow="1" x14ac:dyDescent="0.25"/>
  <cols>
    <col min="1" max="1" width="7" style="1" customWidth="1"/>
    <col min="2" max="2" width="32.1796875" style="1" customWidth="1"/>
    <col min="3" max="3" width="11.453125" customWidth="1"/>
    <col min="4" max="4" width="12.54296875" customWidth="1"/>
    <col min="5" max="5" width="12.453125" bestFit="1" customWidth="1"/>
    <col min="6" max="7" width="12" bestFit="1" customWidth="1"/>
    <col min="8" max="9" width="12.453125" bestFit="1" customWidth="1"/>
    <col min="10" max="10" width="12" customWidth="1"/>
    <col min="11" max="11" width="10.36328125" style="1" customWidth="1"/>
    <col min="12" max="12" width="41" style="1" customWidth="1"/>
    <col min="13" max="16" width="10.81640625" style="1" customWidth="1"/>
    <col min="17" max="23" width="8.90625" style="1"/>
  </cols>
  <sheetData>
    <row r="1" spans="1:12" s="1" customFormat="1" x14ac:dyDescent="0.25"/>
    <row r="2" spans="1:12" s="1" customFormat="1" ht="19.2" x14ac:dyDescent="0.35">
      <c r="B2" s="8" t="s">
        <v>155</v>
      </c>
      <c r="C2" s="19"/>
      <c r="J2" s="19"/>
      <c r="L2" s="9" t="s">
        <v>154</v>
      </c>
    </row>
    <row r="3" spans="1:12" s="1" customFormat="1" x14ac:dyDescent="0.25"/>
    <row r="4" spans="1:12" s="1" customFormat="1" x14ac:dyDescent="0.25">
      <c r="C4" s="1" t="s">
        <v>21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55</v>
      </c>
    </row>
    <row r="5" spans="1:12" s="1" customFormat="1" x14ac:dyDescent="0.25"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1" customFormat="1" x14ac:dyDescent="0.25">
      <c r="B6" s="9" t="s">
        <v>56</v>
      </c>
      <c r="K6" s="6"/>
      <c r="L6" s="6"/>
    </row>
    <row r="7" spans="1:12" s="1" customFormat="1" ht="30" x14ac:dyDescent="0.25">
      <c r="B7" s="92" t="s">
        <v>266</v>
      </c>
      <c r="C7" s="93"/>
      <c r="D7" s="93"/>
      <c r="E7" s="93"/>
      <c r="F7" s="94">
        <v>5000</v>
      </c>
      <c r="G7" s="94">
        <v>5000</v>
      </c>
      <c r="H7" s="94">
        <v>5000</v>
      </c>
      <c r="I7" s="94">
        <v>5000</v>
      </c>
      <c r="J7" s="94">
        <v>5000</v>
      </c>
      <c r="K7" s="6"/>
      <c r="L7" s="56" t="s">
        <v>195</v>
      </c>
    </row>
    <row r="8" spans="1:12" s="1" customFormat="1" ht="30" x14ac:dyDescent="0.25">
      <c r="B8" s="92" t="s">
        <v>267</v>
      </c>
      <c r="C8" s="93"/>
      <c r="D8" s="93"/>
      <c r="E8" s="93"/>
      <c r="F8" s="94">
        <v>2500</v>
      </c>
      <c r="G8" s="94">
        <v>2500</v>
      </c>
      <c r="H8" s="94">
        <v>2500</v>
      </c>
      <c r="I8" s="94">
        <v>2500</v>
      </c>
      <c r="J8" s="94">
        <v>2500</v>
      </c>
      <c r="K8" s="6"/>
      <c r="L8" s="56" t="s">
        <v>194</v>
      </c>
    </row>
    <row r="9" spans="1:12" s="1" customFormat="1" x14ac:dyDescent="0.25">
      <c r="B9" s="50" t="s">
        <v>268</v>
      </c>
      <c r="C9" s="50">
        <v>0</v>
      </c>
      <c r="D9" s="50">
        <v>0</v>
      </c>
      <c r="E9" s="50">
        <v>0</v>
      </c>
      <c r="F9" s="84">
        <f>F7*'8.FX'!$D$5</f>
        <v>7150000</v>
      </c>
      <c r="G9" s="84">
        <f>G7*'8.FX'!$D$5</f>
        <v>7150000</v>
      </c>
      <c r="H9" s="84">
        <f>H7*'8.FX'!$D$5</f>
        <v>7150000</v>
      </c>
      <c r="I9" s="84">
        <f>I7*'8.FX'!$D$5</f>
        <v>7150000</v>
      </c>
      <c r="J9" s="84">
        <f>J7*'8.FX'!$D$5</f>
        <v>7150000</v>
      </c>
      <c r="K9" s="6"/>
      <c r="L9" s="12"/>
    </row>
    <row r="10" spans="1:12" s="1" customFormat="1" x14ac:dyDescent="0.25">
      <c r="B10" s="50" t="s">
        <v>268</v>
      </c>
      <c r="C10" s="50">
        <v>0</v>
      </c>
      <c r="D10" s="50">
        <v>0</v>
      </c>
      <c r="E10" s="50">
        <v>0</v>
      </c>
      <c r="F10" s="126">
        <v>0</v>
      </c>
      <c r="G10" s="126">
        <v>0</v>
      </c>
      <c r="H10" s="126">
        <v>0</v>
      </c>
      <c r="I10" s="126">
        <v>0</v>
      </c>
      <c r="J10" s="126">
        <v>0</v>
      </c>
      <c r="K10" s="6"/>
      <c r="L10" s="56" t="s">
        <v>191</v>
      </c>
    </row>
    <row r="11" spans="1:12" s="1" customFormat="1" x14ac:dyDescent="0.25">
      <c r="B11" s="50" t="s">
        <v>269</v>
      </c>
      <c r="C11" s="50">
        <v>0</v>
      </c>
      <c r="D11" s="85">
        <v>3000000</v>
      </c>
      <c r="E11" s="85">
        <v>3000000</v>
      </c>
      <c r="F11" s="84">
        <f>F8/'8.FX'!$D$6*'8.FX'!$D$5</f>
        <v>2590579.7101449277</v>
      </c>
      <c r="G11" s="84">
        <f>G8/'8.FX'!$D$6*'8.FX'!$D$5</f>
        <v>2590579.7101449277</v>
      </c>
      <c r="H11" s="84">
        <f>H8/'8.FX'!$D$6*'8.FX'!$D$5</f>
        <v>2590579.7101449277</v>
      </c>
      <c r="I11" s="84">
        <f>I8/'8.FX'!$D$6*'8.FX'!$D$5</f>
        <v>2590579.7101449277</v>
      </c>
      <c r="J11" s="84">
        <f>J8/'8.FX'!$D$6*'8.FX'!$D$5</f>
        <v>2590579.7101449277</v>
      </c>
      <c r="K11" s="6"/>
      <c r="L11" s="12"/>
    </row>
    <row r="12" spans="1:12" s="1" customFormat="1" x14ac:dyDescent="0.25">
      <c r="B12" s="30"/>
      <c r="C12" s="7"/>
      <c r="D12" s="7"/>
      <c r="E12" s="7"/>
      <c r="F12" s="121"/>
      <c r="G12" s="121"/>
      <c r="H12" s="121"/>
      <c r="I12" s="121"/>
      <c r="J12" s="121"/>
      <c r="K12" s="6"/>
      <c r="L12" s="12"/>
    </row>
    <row r="13" spans="1:12" s="1" customFormat="1" x14ac:dyDescent="0.25">
      <c r="C13" s="6"/>
      <c r="D13" s="6"/>
      <c r="E13" s="6"/>
      <c r="F13" s="121"/>
      <c r="G13" s="121"/>
      <c r="H13" s="121"/>
      <c r="I13" s="121"/>
      <c r="J13" s="121"/>
      <c r="K13" s="6"/>
      <c r="L13" s="12"/>
    </row>
    <row r="14" spans="1:12" x14ac:dyDescent="0.25">
      <c r="C14" s="6"/>
      <c r="D14" s="6"/>
      <c r="E14" s="6"/>
      <c r="F14" s="121"/>
      <c r="G14" s="121"/>
      <c r="H14" s="121"/>
      <c r="I14" s="121"/>
      <c r="J14" s="121"/>
      <c r="L14" s="12"/>
    </row>
    <row r="15" spans="1:12" x14ac:dyDescent="0.25">
      <c r="B15" s="9" t="s">
        <v>133</v>
      </c>
      <c r="C15" s="6"/>
      <c r="D15" s="6"/>
      <c r="E15" s="6"/>
      <c r="F15" s="121"/>
      <c r="G15" s="121"/>
      <c r="H15" s="121"/>
      <c r="I15" s="121"/>
      <c r="J15" s="121"/>
      <c r="L15" s="12"/>
    </row>
    <row r="16" spans="1:12" outlineLevel="1" x14ac:dyDescent="0.25">
      <c r="A16" s="12" t="s">
        <v>53</v>
      </c>
      <c r="B16" s="72" t="s">
        <v>235</v>
      </c>
      <c r="C16" s="85"/>
      <c r="D16" s="85"/>
      <c r="E16" s="84"/>
      <c r="F16" s="84">
        <v>0</v>
      </c>
      <c r="G16" s="84">
        <v>0</v>
      </c>
      <c r="H16" s="84">
        <v>0</v>
      </c>
      <c r="I16" s="84">
        <v>0</v>
      </c>
      <c r="J16" s="84">
        <v>0</v>
      </c>
      <c r="L16" s="12"/>
    </row>
    <row r="17" spans="1:12" outlineLevel="1" x14ac:dyDescent="0.25">
      <c r="A17" s="12" t="s">
        <v>53</v>
      </c>
      <c r="B17" s="72" t="s">
        <v>260</v>
      </c>
      <c r="C17" s="85">
        <f t="shared" ref="C17:J17" si="0">SUM(C9:C11)</f>
        <v>0</v>
      </c>
      <c r="D17" s="85">
        <f t="shared" si="0"/>
        <v>3000000</v>
      </c>
      <c r="E17" s="85">
        <f t="shared" si="0"/>
        <v>3000000</v>
      </c>
      <c r="F17" s="84">
        <f t="shared" si="0"/>
        <v>9740579.7101449277</v>
      </c>
      <c r="G17" s="84">
        <f t="shared" si="0"/>
        <v>9740579.7101449277</v>
      </c>
      <c r="H17" s="84">
        <f t="shared" si="0"/>
        <v>9740579.7101449277</v>
      </c>
      <c r="I17" s="84">
        <f t="shared" si="0"/>
        <v>9740579.7101449277</v>
      </c>
      <c r="J17" s="84">
        <f t="shared" si="0"/>
        <v>9740579.7101449277</v>
      </c>
      <c r="L17" s="56" t="s">
        <v>187</v>
      </c>
    </row>
    <row r="18" spans="1:12" outlineLevel="1" x14ac:dyDescent="0.25">
      <c r="A18" s="12" t="s">
        <v>53</v>
      </c>
      <c r="B18" s="72" t="s">
        <v>259</v>
      </c>
      <c r="C18" s="85">
        <f>1000000</f>
        <v>1000000</v>
      </c>
      <c r="D18" s="85">
        <f>1000000</f>
        <v>1000000</v>
      </c>
      <c r="E18" s="84">
        <v>0</v>
      </c>
      <c r="F18" s="94">
        <v>0</v>
      </c>
      <c r="G18" s="94"/>
      <c r="H18" s="94"/>
      <c r="I18" s="94"/>
      <c r="J18" s="94"/>
      <c r="L18" s="56" t="s">
        <v>191</v>
      </c>
    </row>
    <row r="19" spans="1:12" outlineLevel="1" x14ac:dyDescent="0.25">
      <c r="A19" s="12" t="s">
        <v>53</v>
      </c>
      <c r="B19" s="72" t="s">
        <v>258</v>
      </c>
      <c r="C19" s="85">
        <v>2000000</v>
      </c>
      <c r="D19" s="85">
        <v>2000000</v>
      </c>
      <c r="E19" s="84">
        <v>2000000</v>
      </c>
      <c r="F19" s="94">
        <v>3000000</v>
      </c>
      <c r="G19" s="94">
        <v>3000000</v>
      </c>
      <c r="H19" s="94">
        <v>3000000</v>
      </c>
      <c r="I19" s="94">
        <v>3000000</v>
      </c>
      <c r="J19" s="94">
        <v>3000000</v>
      </c>
      <c r="L19" s="56" t="s">
        <v>191</v>
      </c>
    </row>
    <row r="20" spans="1:12" outlineLevel="1" x14ac:dyDescent="0.25">
      <c r="A20" s="12" t="s">
        <v>53</v>
      </c>
      <c r="B20" s="72" t="s">
        <v>52</v>
      </c>
      <c r="C20" s="85">
        <v>2000000</v>
      </c>
      <c r="D20" s="85">
        <v>2000000</v>
      </c>
      <c r="E20" s="84">
        <v>2000000</v>
      </c>
      <c r="F20" s="94">
        <v>3000000</v>
      </c>
      <c r="G20" s="94">
        <v>3000000</v>
      </c>
      <c r="H20" s="94">
        <v>3000000</v>
      </c>
      <c r="I20" s="94">
        <v>3000000</v>
      </c>
      <c r="J20" s="94">
        <v>3000000</v>
      </c>
      <c r="L20" s="56" t="s">
        <v>191</v>
      </c>
    </row>
    <row r="21" spans="1:12" outlineLevel="1" x14ac:dyDescent="0.25">
      <c r="A21" s="12" t="s">
        <v>53</v>
      </c>
      <c r="B21" s="72" t="s">
        <v>19</v>
      </c>
      <c r="C21" s="85">
        <f>'2.Seminar Inputs'!C27</f>
        <v>19500000</v>
      </c>
      <c r="D21" s="85">
        <f>'2.Seminar Inputs'!D27</f>
        <v>30000000</v>
      </c>
      <c r="E21" s="85">
        <f>'2.Seminar Inputs'!E27</f>
        <v>50000000</v>
      </c>
      <c r="F21" s="84">
        <f>'2.Seminar Inputs'!F27</f>
        <v>60000000</v>
      </c>
      <c r="G21" s="84">
        <f>'2.Seminar Inputs'!G27</f>
        <v>60000000</v>
      </c>
      <c r="H21" s="84">
        <f>'2.Seminar Inputs'!H27</f>
        <v>60000000</v>
      </c>
      <c r="I21" s="84">
        <f>'2.Seminar Inputs'!I27</f>
        <v>60000000</v>
      </c>
      <c r="J21" s="84">
        <f>'2.Seminar Inputs'!J27</f>
        <v>60000000</v>
      </c>
      <c r="L21" s="12"/>
    </row>
    <row r="22" spans="1:12" outlineLevel="1" x14ac:dyDescent="0.25">
      <c r="A22" s="12" t="s">
        <v>53</v>
      </c>
      <c r="B22" s="72" t="s">
        <v>20</v>
      </c>
      <c r="C22" s="85">
        <v>6000000</v>
      </c>
      <c r="D22" s="85">
        <v>6000000</v>
      </c>
      <c r="E22" s="84">
        <v>6000000</v>
      </c>
      <c r="F22" s="94">
        <v>6000000</v>
      </c>
      <c r="G22" s="94">
        <v>6000000</v>
      </c>
      <c r="H22" s="94">
        <v>6000000</v>
      </c>
      <c r="I22" s="94">
        <v>6000000</v>
      </c>
      <c r="J22" s="94">
        <v>6000000</v>
      </c>
      <c r="L22" s="56" t="s">
        <v>191</v>
      </c>
    </row>
    <row r="23" spans="1:12" outlineLevel="1" x14ac:dyDescent="0.25">
      <c r="A23" s="12" t="s">
        <v>53</v>
      </c>
      <c r="B23" s="72" t="s">
        <v>14</v>
      </c>
      <c r="C23" s="85">
        <v>0</v>
      </c>
      <c r="D23" s="85">
        <v>90000</v>
      </c>
      <c r="E23" s="96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L23" s="56" t="s">
        <v>191</v>
      </c>
    </row>
    <row r="24" spans="1:12" s="1" customFormat="1" outlineLevel="1" x14ac:dyDescent="0.25">
      <c r="A24" s="12" t="s">
        <v>53</v>
      </c>
      <c r="B24" s="72" t="s">
        <v>15</v>
      </c>
      <c r="C24" s="85">
        <v>2500000</v>
      </c>
      <c r="D24" s="85">
        <v>2500000</v>
      </c>
      <c r="E24" s="84">
        <v>2500000</v>
      </c>
      <c r="F24" s="94">
        <v>2300000</v>
      </c>
      <c r="G24" s="94">
        <v>2300000</v>
      </c>
      <c r="H24" s="94">
        <v>2300000</v>
      </c>
      <c r="I24" s="94">
        <v>2300000</v>
      </c>
      <c r="J24" s="94">
        <v>2300000</v>
      </c>
      <c r="L24" s="56" t="s">
        <v>191</v>
      </c>
    </row>
    <row r="25" spans="1:12" s="1" customFormat="1" outlineLevel="1" x14ac:dyDescent="0.25">
      <c r="A25" s="12" t="s">
        <v>53</v>
      </c>
      <c r="B25" s="72" t="s">
        <v>262</v>
      </c>
      <c r="C25" s="85"/>
      <c r="D25" s="85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L25" s="56" t="s">
        <v>187</v>
      </c>
    </row>
    <row r="26" spans="1:12" s="1" customFormat="1" outlineLevel="1" x14ac:dyDescent="0.25">
      <c r="A26" s="12" t="s">
        <v>53</v>
      </c>
      <c r="B26" s="72" t="s">
        <v>261</v>
      </c>
      <c r="C26" s="85">
        <v>0</v>
      </c>
      <c r="D26" s="85">
        <v>0</v>
      </c>
      <c r="E26" s="93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L26" s="56" t="s">
        <v>187</v>
      </c>
    </row>
    <row r="27" spans="1:12" s="1" customFormat="1" outlineLevel="1" x14ac:dyDescent="0.25">
      <c r="A27" s="12" t="s">
        <v>54</v>
      </c>
      <c r="B27" s="72" t="s">
        <v>223</v>
      </c>
      <c r="C27" s="85">
        <v>6000000</v>
      </c>
      <c r="D27" s="85">
        <v>6000000</v>
      </c>
      <c r="E27" s="84">
        <v>6000000</v>
      </c>
      <c r="F27" s="84">
        <f>IF($K$27="Current",'3.OD'!P11,'3.OD'!P25)</f>
        <v>7000000</v>
      </c>
      <c r="G27" s="84">
        <f>IF($K$27="Current",'3.OD'!Q11,'3.OD'!Q25)</f>
        <v>9000000</v>
      </c>
      <c r="H27" s="84">
        <f>IF($K$27="Current",'3.OD'!R11,'3.OD'!R25)</f>
        <v>9000000</v>
      </c>
      <c r="I27" s="84">
        <f>IF($K$27="Current",'3.OD'!S11,'3.OD'!S25)</f>
        <v>10000000</v>
      </c>
      <c r="J27" s="84">
        <f>IF($K$27="Current",'3.OD'!T11,'3.OD'!T25)</f>
        <v>11000000</v>
      </c>
      <c r="L27" s="56" t="s">
        <v>192</v>
      </c>
    </row>
    <row r="28" spans="1:12" s="1" customFormat="1" outlineLevel="1" x14ac:dyDescent="0.25">
      <c r="A28" s="12" t="s">
        <v>54</v>
      </c>
      <c r="B28" s="72" t="s">
        <v>58</v>
      </c>
      <c r="C28" s="85">
        <v>500000</v>
      </c>
      <c r="D28" s="85">
        <v>500000</v>
      </c>
      <c r="E28" s="84">
        <v>500000</v>
      </c>
      <c r="F28" s="94">
        <v>500000</v>
      </c>
      <c r="G28" s="94">
        <v>500000</v>
      </c>
      <c r="H28" s="94">
        <v>500000</v>
      </c>
      <c r="I28" s="94">
        <v>500000</v>
      </c>
      <c r="J28" s="94">
        <v>500000</v>
      </c>
      <c r="L28" s="56"/>
    </row>
    <row r="29" spans="1:12" s="1" customFormat="1" outlineLevel="1" x14ac:dyDescent="0.25">
      <c r="A29" s="12" t="s">
        <v>54</v>
      </c>
      <c r="B29" s="72" t="s">
        <v>48</v>
      </c>
      <c r="C29" s="85">
        <v>500000</v>
      </c>
      <c r="D29" s="85">
        <v>500000</v>
      </c>
      <c r="E29" s="84">
        <v>500000</v>
      </c>
      <c r="F29" s="94">
        <v>500000</v>
      </c>
      <c r="G29" s="94">
        <v>500000</v>
      </c>
      <c r="H29" s="94">
        <v>500000</v>
      </c>
      <c r="I29" s="94">
        <v>500000</v>
      </c>
      <c r="J29" s="94">
        <v>500000</v>
      </c>
      <c r="L29" s="56" t="s">
        <v>191</v>
      </c>
    </row>
    <row r="30" spans="1:12" s="1" customFormat="1" outlineLevel="1" x14ac:dyDescent="0.25">
      <c r="A30" s="12" t="s">
        <v>54</v>
      </c>
      <c r="B30" s="72" t="s">
        <v>45</v>
      </c>
      <c r="C30" s="85">
        <v>500000</v>
      </c>
      <c r="D30" s="85">
        <v>500000</v>
      </c>
      <c r="E30" s="84">
        <v>500000</v>
      </c>
      <c r="F30" s="94">
        <v>500000</v>
      </c>
      <c r="G30" s="94">
        <v>500000</v>
      </c>
      <c r="H30" s="94">
        <v>500000</v>
      </c>
      <c r="I30" s="94">
        <v>500000</v>
      </c>
      <c r="J30" s="94">
        <v>500000</v>
      </c>
      <c r="L30" s="56" t="s">
        <v>191</v>
      </c>
    </row>
    <row r="31" spans="1:12" s="1" customFormat="1" outlineLevel="1" x14ac:dyDescent="0.25">
      <c r="A31" s="12" t="s">
        <v>54</v>
      </c>
      <c r="B31" s="72" t="s">
        <v>47</v>
      </c>
      <c r="C31" s="85">
        <v>500000</v>
      </c>
      <c r="D31" s="85">
        <v>500000</v>
      </c>
      <c r="E31" s="96">
        <v>500000</v>
      </c>
      <c r="F31" s="94">
        <v>500000</v>
      </c>
      <c r="G31" s="94">
        <v>500000</v>
      </c>
      <c r="H31" s="94">
        <v>500000</v>
      </c>
      <c r="I31" s="94">
        <v>500000</v>
      </c>
      <c r="J31" s="94">
        <v>500000</v>
      </c>
      <c r="L31" s="56" t="s">
        <v>191</v>
      </c>
    </row>
    <row r="32" spans="1:12" s="1" customFormat="1" outlineLevel="1" x14ac:dyDescent="0.25">
      <c r="A32" s="12" t="s">
        <v>54</v>
      </c>
      <c r="B32" s="72" t="s">
        <v>128</v>
      </c>
      <c r="C32" s="85">
        <v>500000</v>
      </c>
      <c r="D32" s="85">
        <v>500000</v>
      </c>
      <c r="E32" s="96">
        <v>500000</v>
      </c>
      <c r="F32" s="94">
        <v>500000</v>
      </c>
      <c r="G32" s="94">
        <v>500000</v>
      </c>
      <c r="H32" s="94">
        <v>500000</v>
      </c>
      <c r="I32" s="94">
        <v>500000</v>
      </c>
      <c r="J32" s="94">
        <v>500000</v>
      </c>
      <c r="L32" s="56" t="s">
        <v>191</v>
      </c>
    </row>
    <row r="33" spans="1:23" s="1" customFormat="1" outlineLevel="1" x14ac:dyDescent="0.25">
      <c r="A33" s="12" t="s">
        <v>54</v>
      </c>
      <c r="B33" s="72" t="s">
        <v>44</v>
      </c>
      <c r="C33" s="85">
        <v>500000</v>
      </c>
      <c r="D33" s="85">
        <v>500000</v>
      </c>
      <c r="E33" s="96">
        <v>500000</v>
      </c>
      <c r="F33" s="94">
        <v>500000</v>
      </c>
      <c r="G33" s="94">
        <v>500000</v>
      </c>
      <c r="H33" s="94">
        <v>500000</v>
      </c>
      <c r="I33" s="94">
        <v>500000</v>
      </c>
      <c r="J33" s="94">
        <v>500000</v>
      </c>
      <c r="L33" s="56" t="s">
        <v>191</v>
      </c>
    </row>
    <row r="34" spans="1:23" s="1" customFormat="1" ht="15.75" customHeight="1" outlineLevel="1" x14ac:dyDescent="0.25">
      <c r="A34" s="12" t="s">
        <v>54</v>
      </c>
      <c r="B34" s="72" t="s">
        <v>224</v>
      </c>
      <c r="C34" s="85">
        <v>500000</v>
      </c>
      <c r="D34" s="85">
        <v>500000</v>
      </c>
      <c r="E34" s="95">
        <v>500000</v>
      </c>
      <c r="F34" s="83">
        <v>500000</v>
      </c>
      <c r="G34" s="83">
        <v>500000</v>
      </c>
      <c r="H34" s="83">
        <v>500000</v>
      </c>
      <c r="I34" s="83">
        <v>500000</v>
      </c>
      <c r="J34" s="83">
        <v>500000</v>
      </c>
      <c r="L34" s="56" t="s">
        <v>191</v>
      </c>
    </row>
    <row r="35" spans="1:23" s="1" customFormat="1" ht="15.75" customHeight="1" outlineLevel="1" x14ac:dyDescent="0.25">
      <c r="A35" s="12" t="s">
        <v>54</v>
      </c>
      <c r="B35" s="72" t="s">
        <v>225</v>
      </c>
      <c r="C35" s="85">
        <v>500000</v>
      </c>
      <c r="D35" s="85">
        <v>500000</v>
      </c>
      <c r="E35" s="95">
        <v>500000</v>
      </c>
      <c r="F35" s="83">
        <v>500000</v>
      </c>
      <c r="G35" s="83">
        <v>500000</v>
      </c>
      <c r="H35" s="83">
        <v>500000</v>
      </c>
      <c r="I35" s="83">
        <v>500000</v>
      </c>
      <c r="J35" s="83">
        <v>500000</v>
      </c>
      <c r="L35" s="56" t="s">
        <v>191</v>
      </c>
    </row>
    <row r="36" spans="1:23" outlineLevel="1" x14ac:dyDescent="0.25">
      <c r="A36" s="12" t="s">
        <v>54</v>
      </c>
      <c r="B36" s="72" t="s">
        <v>46</v>
      </c>
      <c r="C36" s="85">
        <v>500000</v>
      </c>
      <c r="D36" s="85">
        <v>500000</v>
      </c>
      <c r="E36" s="95">
        <v>500000</v>
      </c>
      <c r="F36" s="83">
        <v>500000</v>
      </c>
      <c r="G36" s="83">
        <v>500000</v>
      </c>
      <c r="H36" s="83">
        <v>500000</v>
      </c>
      <c r="I36" s="83">
        <v>500000</v>
      </c>
      <c r="J36" s="83">
        <v>500000</v>
      </c>
      <c r="L36" s="56" t="s">
        <v>191</v>
      </c>
    </row>
    <row r="37" spans="1:23" outlineLevel="1" x14ac:dyDescent="0.25">
      <c r="A37" s="12" t="s">
        <v>54</v>
      </c>
      <c r="B37" s="72" t="s">
        <v>151</v>
      </c>
      <c r="C37" s="85">
        <v>500000</v>
      </c>
      <c r="D37" s="85">
        <v>500000</v>
      </c>
      <c r="E37" s="84">
        <v>500000</v>
      </c>
      <c r="F37" s="84">
        <f>'4.Assets'!S57</f>
        <v>-20000</v>
      </c>
      <c r="G37" s="84">
        <f>'4.Assets'!S71</f>
        <v>430000</v>
      </c>
      <c r="H37" s="84">
        <f>'4.Assets'!S85</f>
        <v>60000</v>
      </c>
      <c r="I37" s="84">
        <f>'4.Assets'!S99</f>
        <v>250000</v>
      </c>
      <c r="J37" s="84">
        <f>'4.Assets'!S113</f>
        <v>-150000</v>
      </c>
      <c r="L37" s="12"/>
    </row>
    <row r="38" spans="1:23" outlineLevel="1" x14ac:dyDescent="0.25">
      <c r="A38" s="12" t="s">
        <v>54</v>
      </c>
      <c r="B38" s="72" t="s">
        <v>49</v>
      </c>
      <c r="C38" s="85">
        <v>500000</v>
      </c>
      <c r="D38" s="85">
        <v>500000</v>
      </c>
      <c r="E38" s="95">
        <v>500000</v>
      </c>
      <c r="F38" s="83">
        <v>500000</v>
      </c>
      <c r="G38" s="83">
        <v>500000</v>
      </c>
      <c r="H38" s="83">
        <v>500000</v>
      </c>
      <c r="I38" s="83">
        <v>500000</v>
      </c>
      <c r="J38" s="83">
        <v>500000</v>
      </c>
      <c r="L38" s="56" t="s">
        <v>191</v>
      </c>
    </row>
    <row r="39" spans="1:23" s="16" customFormat="1" ht="15.6" x14ac:dyDescent="0.3">
      <c r="A39" s="14"/>
      <c r="B39" s="69" t="s">
        <v>17</v>
      </c>
      <c r="C39" s="91">
        <f t="shared" ref="C39:J39" si="1">SUM(C16:C38)</f>
        <v>44500000</v>
      </c>
      <c r="D39" s="91">
        <f t="shared" si="1"/>
        <v>58090000</v>
      </c>
      <c r="E39" s="91">
        <f t="shared" si="1"/>
        <v>77000000</v>
      </c>
      <c r="F39" s="127">
        <f t="shared" si="1"/>
        <v>96020579.710144922</v>
      </c>
      <c r="G39" s="127">
        <f t="shared" si="1"/>
        <v>98470579.710144922</v>
      </c>
      <c r="H39" s="127">
        <f t="shared" si="1"/>
        <v>98100579.710144922</v>
      </c>
      <c r="I39" s="127">
        <f t="shared" si="1"/>
        <v>99290579.710144922</v>
      </c>
      <c r="J39" s="127">
        <f t="shared" si="1"/>
        <v>99890579.710144922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5">
      <c r="B40" s="12" t="s">
        <v>53</v>
      </c>
      <c r="C40" s="13">
        <f t="shared" ref="C40:J41" si="2">SUMIF($A$16:$A$38,$B40,C$16:C$38)</f>
        <v>33000000</v>
      </c>
      <c r="D40" s="13">
        <f t="shared" si="2"/>
        <v>46590000</v>
      </c>
      <c r="E40" s="13">
        <f t="shared" si="2"/>
        <v>65500000</v>
      </c>
      <c r="F40" s="13">
        <f t="shared" si="2"/>
        <v>84040579.710144922</v>
      </c>
      <c r="G40" s="13">
        <f t="shared" si="2"/>
        <v>84040579.710144922</v>
      </c>
      <c r="H40" s="13">
        <f t="shared" si="2"/>
        <v>84040579.710144922</v>
      </c>
      <c r="I40" s="13">
        <f t="shared" si="2"/>
        <v>84040579.710144922</v>
      </c>
      <c r="J40" s="13">
        <f t="shared" si="2"/>
        <v>84040579.710144922</v>
      </c>
    </row>
    <row r="41" spans="1:23" x14ac:dyDescent="0.25">
      <c r="B41" s="12" t="s">
        <v>54</v>
      </c>
      <c r="C41" s="13">
        <f t="shared" si="2"/>
        <v>11500000</v>
      </c>
      <c r="D41" s="13">
        <f t="shared" si="2"/>
        <v>11500000</v>
      </c>
      <c r="E41" s="13">
        <f t="shared" si="2"/>
        <v>11500000</v>
      </c>
      <c r="F41" s="13">
        <f t="shared" si="2"/>
        <v>11980000</v>
      </c>
      <c r="G41" s="13">
        <f t="shared" si="2"/>
        <v>14430000</v>
      </c>
      <c r="H41" s="13">
        <f t="shared" si="2"/>
        <v>14060000</v>
      </c>
      <c r="I41" s="13">
        <f t="shared" si="2"/>
        <v>15250000</v>
      </c>
      <c r="J41" s="13">
        <f t="shared" si="2"/>
        <v>15850000</v>
      </c>
    </row>
    <row r="42" spans="1:23" x14ac:dyDescent="0.25">
      <c r="C42" s="1"/>
      <c r="D42" s="1"/>
      <c r="E42" s="1"/>
      <c r="F42" s="1"/>
      <c r="G42" s="1"/>
      <c r="H42" s="1"/>
      <c r="I42" s="1"/>
      <c r="J42" s="1"/>
    </row>
    <row r="43" spans="1:23" x14ac:dyDescent="0.25">
      <c r="C43" s="1"/>
      <c r="D43" s="1"/>
      <c r="E43" s="1"/>
      <c r="F43" s="1"/>
      <c r="G43" s="1"/>
      <c r="H43" s="1"/>
      <c r="I43" s="1"/>
      <c r="J43" s="1"/>
    </row>
    <row r="44" spans="1:23" x14ac:dyDescent="0.25">
      <c r="C44" s="1"/>
      <c r="D44" s="1"/>
      <c r="E44" s="1"/>
      <c r="F44" s="1"/>
      <c r="G44" s="1"/>
      <c r="H44" s="1"/>
      <c r="I44" s="1"/>
      <c r="J44" s="1"/>
    </row>
    <row r="45" spans="1:23" s="1" customFormat="1" x14ac:dyDescent="0.25"/>
    <row r="46" spans="1:23" s="1" customFormat="1" x14ac:dyDescent="0.25"/>
    <row r="47" spans="1:23" s="1" customFormat="1" x14ac:dyDescent="0.25"/>
    <row r="48" spans="1:23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9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80" sqref="A80"/>
    </sheetView>
  </sheetViews>
  <sheetFormatPr defaultRowHeight="15" outlineLevelRow="1" x14ac:dyDescent="0.25"/>
  <cols>
    <col min="1" max="1" width="7" style="1" customWidth="1"/>
    <col min="2" max="2" width="30.90625" style="1" bestFit="1" customWidth="1"/>
    <col min="3" max="10" width="13.6328125" customWidth="1"/>
    <col min="11" max="11" width="13.6328125" style="1" customWidth="1"/>
    <col min="12" max="12" width="10.81640625" style="1" customWidth="1"/>
    <col min="13" max="27" width="8.90625" style="1"/>
  </cols>
  <sheetData>
    <row r="1" spans="2:10" s="1" customFormat="1" x14ac:dyDescent="0.25"/>
    <row r="2" spans="2:10" s="1" customFormat="1" ht="19.2" x14ac:dyDescent="0.35">
      <c r="B2" s="8" t="s">
        <v>243</v>
      </c>
      <c r="C2" s="19"/>
      <c r="J2" s="19"/>
    </row>
    <row r="3" spans="2:10" s="1" customFormat="1" x14ac:dyDescent="0.25"/>
    <row r="4" spans="2:10" s="1" customFormat="1" x14ac:dyDescent="0.25">
      <c r="C4" s="1" t="s">
        <v>21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55</v>
      </c>
    </row>
    <row r="5" spans="2:10" s="1" customFormat="1" x14ac:dyDescent="0.25"/>
    <row r="6" spans="2:10" s="1" customFormat="1" ht="17.399999999999999" x14ac:dyDescent="0.3">
      <c r="B6" s="34" t="s">
        <v>129</v>
      </c>
    </row>
    <row r="7" spans="2:10" s="1" customFormat="1" x14ac:dyDescent="0.25"/>
    <row r="8" spans="2:10" s="1" customFormat="1" x14ac:dyDescent="0.25">
      <c r="B8" s="9" t="s">
        <v>158</v>
      </c>
    </row>
    <row r="9" spans="2:10" s="1" customFormat="1" outlineLevel="1" x14ac:dyDescent="0.25">
      <c r="B9" s="72" t="s">
        <v>28</v>
      </c>
      <c r="C9" s="66">
        <f>'5.Income'!C8</f>
        <v>100</v>
      </c>
      <c r="D9" s="66">
        <f>'5.Income'!D8</f>
        <v>100</v>
      </c>
      <c r="E9" s="66">
        <f>'5.Income'!E8</f>
        <v>100</v>
      </c>
      <c r="F9" s="66">
        <f>'5.Income'!F8</f>
        <v>50</v>
      </c>
      <c r="G9" s="66">
        <f>'5.Income'!G8</f>
        <v>0</v>
      </c>
      <c r="H9" s="66">
        <f>'5.Income'!H8</f>
        <v>0</v>
      </c>
      <c r="I9" s="66">
        <f>'5.Income'!I8</f>
        <v>0</v>
      </c>
      <c r="J9" s="66">
        <f>'5.Income'!J8</f>
        <v>0</v>
      </c>
    </row>
    <row r="10" spans="2:10" s="1" customFormat="1" outlineLevel="1" x14ac:dyDescent="0.25">
      <c r="B10" s="72" t="s">
        <v>29</v>
      </c>
      <c r="C10" s="66">
        <f>'5.Income'!C9</f>
        <v>100</v>
      </c>
      <c r="D10" s="66">
        <f>'5.Income'!D9</f>
        <v>100</v>
      </c>
      <c r="E10" s="66">
        <f>'5.Income'!E9</f>
        <v>100</v>
      </c>
      <c r="F10" s="66">
        <f>'5.Income'!F9</f>
        <v>50</v>
      </c>
      <c r="G10" s="66">
        <f>'5.Income'!G9</f>
        <v>0</v>
      </c>
      <c r="H10" s="66">
        <f>'5.Income'!H9</f>
        <v>0</v>
      </c>
      <c r="I10" s="66">
        <f>'5.Income'!I9</f>
        <v>0</v>
      </c>
      <c r="J10" s="66">
        <f>'5.Income'!J9</f>
        <v>0</v>
      </c>
    </row>
    <row r="11" spans="2:10" s="1" customFormat="1" outlineLevel="1" x14ac:dyDescent="0.25">
      <c r="B11" s="72" t="s">
        <v>27</v>
      </c>
      <c r="C11" s="66">
        <f>'5.Income'!C10</f>
        <v>0</v>
      </c>
      <c r="D11" s="66">
        <f>'5.Income'!D10</f>
        <v>0</v>
      </c>
      <c r="E11" s="66">
        <f>'5.Income'!E10</f>
        <v>0</v>
      </c>
      <c r="F11" s="66">
        <f>'5.Income'!F10</f>
        <v>0</v>
      </c>
      <c r="G11" s="66">
        <f>'5.Income'!G10</f>
        <v>2000</v>
      </c>
      <c r="H11" s="66">
        <f>'5.Income'!H10</f>
        <v>2000</v>
      </c>
      <c r="I11" s="66">
        <f>'5.Income'!I10</f>
        <v>2000</v>
      </c>
      <c r="J11" s="66">
        <f>'5.Income'!J10</f>
        <v>2000</v>
      </c>
    </row>
    <row r="12" spans="2:10" s="1" customFormat="1" outlineLevel="1" x14ac:dyDescent="0.25">
      <c r="B12" s="72" t="s">
        <v>24</v>
      </c>
      <c r="C12" s="66">
        <f>'5.Income'!C11</f>
        <v>0</v>
      </c>
      <c r="D12" s="66">
        <f>'5.Income'!D11</f>
        <v>0</v>
      </c>
      <c r="E12" s="66">
        <f>'5.Income'!E11</f>
        <v>0</v>
      </c>
      <c r="F12" s="66">
        <f>'5.Income'!F11</f>
        <v>0</v>
      </c>
      <c r="G12" s="66">
        <f>'5.Income'!G11</f>
        <v>60</v>
      </c>
      <c r="H12" s="66">
        <f>'5.Income'!H11</f>
        <v>60</v>
      </c>
      <c r="I12" s="66">
        <f>'5.Income'!I11</f>
        <v>60</v>
      </c>
      <c r="J12" s="66">
        <f>'5.Income'!J11</f>
        <v>60</v>
      </c>
    </row>
    <row r="13" spans="2:10" s="1" customFormat="1" outlineLevel="1" x14ac:dyDescent="0.25">
      <c r="B13" s="72" t="s">
        <v>23</v>
      </c>
      <c r="C13" s="66">
        <f>'5.Income'!C12</f>
        <v>0</v>
      </c>
      <c r="D13" s="66">
        <f>'5.Income'!D12</f>
        <v>0</v>
      </c>
      <c r="E13" s="66">
        <f>'5.Income'!E12</f>
        <v>0</v>
      </c>
      <c r="F13" s="66">
        <f>'5.Income'!F12</f>
        <v>0</v>
      </c>
      <c r="G13" s="66">
        <f>'5.Income'!G12</f>
        <v>60</v>
      </c>
      <c r="H13" s="66">
        <f>'5.Income'!H12</f>
        <v>60</v>
      </c>
      <c r="I13" s="66">
        <f>'5.Income'!I12</f>
        <v>60</v>
      </c>
      <c r="J13" s="66">
        <f>'5.Income'!J12</f>
        <v>60</v>
      </c>
    </row>
    <row r="14" spans="2:10" s="1" customFormat="1" outlineLevel="1" x14ac:dyDescent="0.25">
      <c r="B14" s="72" t="s">
        <v>25</v>
      </c>
      <c r="C14" s="66">
        <f>'5.Income'!C13</f>
        <v>0</v>
      </c>
      <c r="D14" s="66">
        <f>'5.Income'!D13</f>
        <v>0</v>
      </c>
      <c r="E14" s="66">
        <f>'5.Income'!E13</f>
        <v>0</v>
      </c>
      <c r="F14" s="66">
        <f>'5.Income'!F13</f>
        <v>0</v>
      </c>
      <c r="G14" s="66">
        <f>'5.Income'!G13</f>
        <v>0</v>
      </c>
      <c r="H14" s="66">
        <f>'5.Income'!H13</f>
        <v>0</v>
      </c>
      <c r="I14" s="66">
        <f>'5.Income'!I13</f>
        <v>0</v>
      </c>
      <c r="J14" s="66">
        <f>'5.Income'!J13</f>
        <v>0</v>
      </c>
    </row>
    <row r="15" spans="2:10" s="1" customFormat="1" outlineLevel="1" x14ac:dyDescent="0.25">
      <c r="B15" s="72" t="s">
        <v>26</v>
      </c>
      <c r="C15" s="66">
        <f>'5.Income'!C14</f>
        <v>0</v>
      </c>
      <c r="D15" s="66">
        <f>'5.Income'!D14</f>
        <v>0</v>
      </c>
      <c r="E15" s="66">
        <f>'5.Income'!E14</f>
        <v>0</v>
      </c>
      <c r="F15" s="66">
        <f>'5.Income'!F14</f>
        <v>0</v>
      </c>
      <c r="G15" s="66">
        <f>'5.Income'!G14</f>
        <v>0</v>
      </c>
      <c r="H15" s="66">
        <f>'5.Income'!H14</f>
        <v>0</v>
      </c>
      <c r="I15" s="66">
        <f>'5.Income'!I14</f>
        <v>0</v>
      </c>
      <c r="J15" s="66">
        <f>'5.Income'!J14</f>
        <v>0</v>
      </c>
    </row>
    <row r="16" spans="2:10" s="1" customFormat="1" x14ac:dyDescent="0.25">
      <c r="B16" s="50" t="s">
        <v>22</v>
      </c>
      <c r="C16" s="66">
        <f t="shared" ref="C16:J16" si="0">SUM(C9:C15)</f>
        <v>200</v>
      </c>
      <c r="D16" s="66">
        <f t="shared" si="0"/>
        <v>200</v>
      </c>
      <c r="E16" s="66">
        <f t="shared" si="0"/>
        <v>200</v>
      </c>
      <c r="F16" s="66">
        <f t="shared" si="0"/>
        <v>100</v>
      </c>
      <c r="G16" s="66">
        <f t="shared" si="0"/>
        <v>2120</v>
      </c>
      <c r="H16" s="66">
        <f t="shared" si="0"/>
        <v>2120</v>
      </c>
      <c r="I16" s="66">
        <f t="shared" si="0"/>
        <v>2120</v>
      </c>
      <c r="J16" s="66">
        <f t="shared" si="0"/>
        <v>2120</v>
      </c>
    </row>
    <row r="17" spans="2:10" s="1" customFormat="1" x14ac:dyDescent="0.25"/>
    <row r="18" spans="2:10" s="1" customFormat="1" x14ac:dyDescent="0.25"/>
    <row r="19" spans="2:10" s="1" customFormat="1" x14ac:dyDescent="0.25">
      <c r="B19" s="9" t="s">
        <v>85</v>
      </c>
      <c r="C19" s="31"/>
      <c r="D19" s="31"/>
      <c r="E19" s="31"/>
      <c r="F19" s="28"/>
      <c r="G19" s="28"/>
    </row>
    <row r="20" spans="2:10" s="1" customFormat="1" ht="15" customHeight="1" outlineLevel="1" x14ac:dyDescent="0.25">
      <c r="B20" s="72" t="s">
        <v>28</v>
      </c>
      <c r="C20" s="66">
        <f>'5.Income'!C19</f>
        <v>800</v>
      </c>
      <c r="D20" s="66">
        <f>'5.Income'!D19</f>
        <v>800</v>
      </c>
      <c r="E20" s="66">
        <f>'5.Income'!E19</f>
        <v>800</v>
      </c>
      <c r="F20" s="66">
        <f>'5.Income'!F19</f>
        <v>800</v>
      </c>
      <c r="G20" s="66">
        <f>'5.Income'!G19</f>
        <v>0</v>
      </c>
      <c r="H20" s="66">
        <f>'5.Income'!H19</f>
        <v>0</v>
      </c>
      <c r="I20" s="66">
        <f>'5.Income'!I19</f>
        <v>0</v>
      </c>
      <c r="J20" s="66">
        <f>'5.Income'!J19</f>
        <v>0</v>
      </c>
    </row>
    <row r="21" spans="2:10" s="1" customFormat="1" ht="15" customHeight="1" outlineLevel="1" x14ac:dyDescent="0.25">
      <c r="B21" s="72" t="s">
        <v>29</v>
      </c>
      <c r="C21" s="66">
        <f>'5.Income'!C20</f>
        <v>400</v>
      </c>
      <c r="D21" s="66">
        <f>'5.Income'!D20</f>
        <v>400</v>
      </c>
      <c r="E21" s="66">
        <f>'5.Income'!E20</f>
        <v>400</v>
      </c>
      <c r="F21" s="66">
        <f>'5.Income'!F20</f>
        <v>300</v>
      </c>
      <c r="G21" s="66">
        <f>'5.Income'!G20</f>
        <v>0</v>
      </c>
      <c r="H21" s="66">
        <f>'5.Income'!H20</f>
        <v>0</v>
      </c>
      <c r="I21" s="66">
        <f>'5.Income'!I20</f>
        <v>0</v>
      </c>
      <c r="J21" s="66">
        <f>'5.Income'!J20</f>
        <v>0</v>
      </c>
    </row>
    <row r="22" spans="2:10" s="1" customFormat="1" outlineLevel="1" x14ac:dyDescent="0.25">
      <c r="B22" s="72" t="s">
        <v>27</v>
      </c>
      <c r="C22" s="66">
        <f>'5.Income'!C21</f>
        <v>0</v>
      </c>
      <c r="D22" s="66">
        <f>'5.Income'!D21</f>
        <v>0</v>
      </c>
      <c r="E22" s="66">
        <f>'5.Income'!E21</f>
        <v>0</v>
      </c>
      <c r="F22" s="66">
        <f>'5.Income'!F21</f>
        <v>0</v>
      </c>
      <c r="G22" s="66">
        <f>'5.Income'!G21</f>
        <v>2000</v>
      </c>
      <c r="H22" s="66">
        <f>'5.Income'!H21</f>
        <v>3700</v>
      </c>
      <c r="I22" s="66">
        <f>'5.Income'!I21</f>
        <v>5145</v>
      </c>
      <c r="J22" s="66">
        <f>'5.Income'!J21</f>
        <v>6373.25</v>
      </c>
    </row>
    <row r="23" spans="2:10" s="1" customFormat="1" outlineLevel="1" x14ac:dyDescent="0.25">
      <c r="B23" s="72" t="s">
        <v>24</v>
      </c>
      <c r="C23" s="66">
        <f>'5.Income'!C22</f>
        <v>0</v>
      </c>
      <c r="D23" s="66">
        <f>'5.Income'!D22</f>
        <v>0</v>
      </c>
      <c r="E23" s="66">
        <f>'5.Income'!E22</f>
        <v>0</v>
      </c>
      <c r="F23" s="66">
        <f>'5.Income'!F22</f>
        <v>0</v>
      </c>
      <c r="G23" s="66">
        <f>'5.Income'!G22</f>
        <v>60</v>
      </c>
      <c r="H23" s="66">
        <f>'5.Income'!H22</f>
        <v>217</v>
      </c>
      <c r="I23" s="66">
        <f>'5.Income'!I22</f>
        <v>451.15</v>
      </c>
      <c r="J23" s="66">
        <f>'5.Income'!J22</f>
        <v>745.84249999999997</v>
      </c>
    </row>
    <row r="24" spans="2:10" s="1" customFormat="1" outlineLevel="1" x14ac:dyDescent="0.25">
      <c r="B24" s="72" t="s">
        <v>23</v>
      </c>
      <c r="C24" s="66">
        <f>'5.Income'!C23</f>
        <v>0</v>
      </c>
      <c r="D24" s="66">
        <f>'5.Income'!D23</f>
        <v>0</v>
      </c>
      <c r="E24" s="66">
        <f>'5.Income'!E23</f>
        <v>0</v>
      </c>
      <c r="F24" s="66">
        <f>'5.Income'!F23</f>
        <v>0</v>
      </c>
      <c r="G24" s="66">
        <f>'5.Income'!G23</f>
        <v>1079.2</v>
      </c>
      <c r="H24" s="66">
        <f>'5.Income'!H23</f>
        <v>1103.24</v>
      </c>
      <c r="I24" s="66">
        <f>'5.Income'!I23</f>
        <v>1173.1779999999999</v>
      </c>
      <c r="J24" s="66">
        <f>'5.Income'!J23</f>
        <v>1309.8640999999998</v>
      </c>
    </row>
    <row r="25" spans="2:10" s="1" customFormat="1" outlineLevel="1" x14ac:dyDescent="0.25">
      <c r="B25" s="72" t="s">
        <v>25</v>
      </c>
      <c r="C25" s="66">
        <f>'5.Income'!C24</f>
        <v>0</v>
      </c>
      <c r="D25" s="66">
        <f>'5.Income'!D24</f>
        <v>0</v>
      </c>
      <c r="E25" s="66">
        <f>'5.Income'!E24</f>
        <v>0</v>
      </c>
      <c r="F25" s="66">
        <f>'5.Income'!F24</f>
        <v>0</v>
      </c>
      <c r="G25" s="66">
        <f>'5.Income'!G24</f>
        <v>58.79999999999999</v>
      </c>
      <c r="H25" s="66">
        <f>'5.Income'!H24</f>
        <v>63.623999999999988</v>
      </c>
      <c r="I25" s="66">
        <f>'5.Income'!I24</f>
        <v>172.67552000000001</v>
      </c>
      <c r="J25" s="66">
        <f>'5.Income'!J24</f>
        <v>286.53980960000001</v>
      </c>
    </row>
    <row r="26" spans="2:10" s="1" customFormat="1" outlineLevel="1" x14ac:dyDescent="0.25">
      <c r="B26" s="72" t="s">
        <v>26</v>
      </c>
      <c r="C26" s="66">
        <f>'5.Income'!C25</f>
        <v>0</v>
      </c>
      <c r="D26" s="66">
        <f>'5.Income'!D25</f>
        <v>0</v>
      </c>
      <c r="E26" s="66">
        <f>'5.Income'!E25</f>
        <v>0</v>
      </c>
      <c r="F26" s="66">
        <f>'5.Income'!F25</f>
        <v>0</v>
      </c>
      <c r="G26" s="66">
        <f>'5.Income'!G25</f>
        <v>0</v>
      </c>
      <c r="H26" s="66">
        <f>'5.Income'!H25</f>
        <v>0</v>
      </c>
      <c r="I26" s="66">
        <f>'5.Income'!I25</f>
        <v>0</v>
      </c>
      <c r="J26" s="66">
        <f>'5.Income'!J25</f>
        <v>0</v>
      </c>
    </row>
    <row r="27" spans="2:10" s="1" customFormat="1" x14ac:dyDescent="0.25">
      <c r="B27" s="50" t="s">
        <v>32</v>
      </c>
      <c r="C27" s="66">
        <f>SUM(C20:C26)</f>
        <v>1200</v>
      </c>
      <c r="D27" s="66">
        <f t="shared" ref="D27:J27" si="1">SUM(D20:D26)</f>
        <v>1200</v>
      </c>
      <c r="E27" s="66">
        <f t="shared" si="1"/>
        <v>1200</v>
      </c>
      <c r="F27" s="66">
        <f t="shared" si="1"/>
        <v>1100</v>
      </c>
      <c r="G27" s="66">
        <f t="shared" si="1"/>
        <v>3198</v>
      </c>
      <c r="H27" s="66">
        <f t="shared" si="1"/>
        <v>5083.8639999999996</v>
      </c>
      <c r="I27" s="66">
        <f t="shared" si="1"/>
        <v>6942.0035199999993</v>
      </c>
      <c r="J27" s="66">
        <f t="shared" si="1"/>
        <v>8715.4964096000003</v>
      </c>
    </row>
    <row r="28" spans="2:10" s="1" customFormat="1" x14ac:dyDescent="0.25">
      <c r="C28" s="4"/>
      <c r="D28" s="4"/>
      <c r="E28" s="4"/>
      <c r="F28" s="4"/>
      <c r="G28" s="4"/>
      <c r="H28" s="4"/>
      <c r="I28" s="4"/>
      <c r="J28" s="4"/>
    </row>
    <row r="29" spans="2:10" s="1" customFormat="1" x14ac:dyDescent="0.25">
      <c r="C29" s="4"/>
      <c r="D29" s="4"/>
      <c r="E29" s="4"/>
      <c r="F29" s="4"/>
      <c r="G29" s="4"/>
      <c r="H29" s="4"/>
      <c r="I29" s="4"/>
      <c r="J29" s="4"/>
    </row>
    <row r="30" spans="2:10" s="1" customFormat="1" ht="17.399999999999999" x14ac:dyDescent="0.3">
      <c r="B30" s="34" t="s">
        <v>0</v>
      </c>
      <c r="C30" s="4"/>
      <c r="D30" s="4"/>
      <c r="E30" s="4"/>
      <c r="F30" s="4"/>
      <c r="G30" s="4"/>
      <c r="H30" s="4"/>
      <c r="I30" s="4"/>
      <c r="J30" s="4"/>
    </row>
    <row r="31" spans="2:10" s="1" customFormat="1" x14ac:dyDescent="0.25">
      <c r="D31" s="4"/>
      <c r="E31" s="4"/>
      <c r="F31" s="4"/>
      <c r="G31" s="4"/>
      <c r="H31" s="4"/>
      <c r="I31" s="4"/>
      <c r="J31" s="4"/>
    </row>
    <row r="32" spans="2:10" s="1" customFormat="1" x14ac:dyDescent="0.25">
      <c r="B32" s="9" t="s">
        <v>30</v>
      </c>
      <c r="C32" s="4"/>
    </row>
    <row r="33" spans="2:11" s="1" customFormat="1" outlineLevel="1" x14ac:dyDescent="0.25">
      <c r="B33" s="72" t="s">
        <v>28</v>
      </c>
      <c r="C33" s="84">
        <f>'5.Income'!C71</f>
        <v>4300000</v>
      </c>
      <c r="D33" s="84">
        <f>'5.Income'!D71</f>
        <v>31580000</v>
      </c>
      <c r="E33" s="84">
        <f>'5.Income'!E71</f>
        <v>41000000</v>
      </c>
      <c r="F33" s="84">
        <f>'5.Income'!F71</f>
        <v>40500000</v>
      </c>
      <c r="G33" s="84">
        <f>'5.Income'!G71</f>
        <v>0</v>
      </c>
      <c r="H33" s="84">
        <f>'5.Income'!H71</f>
        <v>0</v>
      </c>
      <c r="I33" s="84">
        <f>'5.Income'!I71</f>
        <v>0</v>
      </c>
      <c r="J33" s="84">
        <f>'5.Income'!J71</f>
        <v>0</v>
      </c>
    </row>
    <row r="34" spans="2:11" s="1" customFormat="1" outlineLevel="1" x14ac:dyDescent="0.25">
      <c r="B34" s="72" t="s">
        <v>29</v>
      </c>
      <c r="C34" s="84">
        <f>'5.Income'!C72</f>
        <v>1100000</v>
      </c>
      <c r="D34" s="84">
        <f>'5.Income'!D72</f>
        <v>7975000</v>
      </c>
      <c r="E34" s="84">
        <f>'5.Income'!E72</f>
        <v>13000000</v>
      </c>
      <c r="F34" s="84">
        <f>'5.Income'!F72</f>
        <v>9500000</v>
      </c>
      <c r="G34" s="84">
        <f>'5.Income'!G72</f>
        <v>0</v>
      </c>
      <c r="H34" s="84">
        <f>'5.Income'!H72</f>
        <v>0</v>
      </c>
      <c r="I34" s="84">
        <f>'5.Income'!I72</f>
        <v>0</v>
      </c>
      <c r="J34" s="84">
        <f>'5.Income'!J72</f>
        <v>0</v>
      </c>
    </row>
    <row r="35" spans="2:11" s="1" customFormat="1" outlineLevel="1" x14ac:dyDescent="0.25">
      <c r="B35" s="72" t="s">
        <v>27</v>
      </c>
      <c r="C35" s="84">
        <f>'5.Income'!C73</f>
        <v>0</v>
      </c>
      <c r="D35" s="84">
        <f>'5.Income'!D73</f>
        <v>0</v>
      </c>
      <c r="E35" s="84">
        <f>'5.Income'!E73</f>
        <v>0</v>
      </c>
      <c r="F35" s="84">
        <f>'5.Income'!F73</f>
        <v>0</v>
      </c>
      <c r="G35" s="84">
        <f>'5.Income'!G73</f>
        <v>50000000</v>
      </c>
      <c r="H35" s="84">
        <f>'5.Income'!H73</f>
        <v>75500000</v>
      </c>
      <c r="I35" s="84">
        <f>'5.Income'!I73</f>
        <v>97175000</v>
      </c>
      <c r="J35" s="84">
        <f>'5.Income'!J73</f>
        <v>115598750</v>
      </c>
    </row>
    <row r="36" spans="2:11" s="1" customFormat="1" outlineLevel="1" x14ac:dyDescent="0.25">
      <c r="B36" s="72" t="s">
        <v>24</v>
      </c>
      <c r="C36" s="84">
        <f>'5.Income'!C74</f>
        <v>0</v>
      </c>
      <c r="D36" s="84">
        <f>'5.Income'!D74</f>
        <v>0</v>
      </c>
      <c r="E36" s="84">
        <f>'5.Income'!E74</f>
        <v>0</v>
      </c>
      <c r="F36" s="84">
        <f>'5.Income'!F74</f>
        <v>0</v>
      </c>
      <c r="G36" s="84">
        <f>'5.Income'!G74</f>
        <v>2100000</v>
      </c>
      <c r="H36" s="84">
        <f>'5.Income'!H74</f>
        <v>6025000</v>
      </c>
      <c r="I36" s="84">
        <f>'5.Income'!I74</f>
        <v>11878750</v>
      </c>
      <c r="J36" s="84">
        <f>'5.Income'!J74</f>
        <v>19246062.5</v>
      </c>
    </row>
    <row r="37" spans="2:11" s="1" customFormat="1" outlineLevel="1" x14ac:dyDescent="0.25">
      <c r="B37" s="72" t="s">
        <v>23</v>
      </c>
      <c r="C37" s="84">
        <f>'5.Income'!C75</f>
        <v>0</v>
      </c>
      <c r="D37" s="84">
        <f>'5.Income'!D75</f>
        <v>0</v>
      </c>
      <c r="E37" s="84">
        <f>'5.Income'!E75</f>
        <v>0</v>
      </c>
      <c r="F37" s="84">
        <f>'5.Income'!F75</f>
        <v>0</v>
      </c>
      <c r="G37" s="84">
        <f>'5.Income'!G75</f>
        <v>54560000</v>
      </c>
      <c r="H37" s="84">
        <f>'5.Income'!H75</f>
        <v>55762000</v>
      </c>
      <c r="I37" s="84">
        <f>'5.Income'!I75</f>
        <v>59258899.999999993</v>
      </c>
      <c r="J37" s="84">
        <f>'5.Income'!J75</f>
        <v>66093204.999999993</v>
      </c>
    </row>
    <row r="38" spans="2:11" s="1" customFormat="1" outlineLevel="1" x14ac:dyDescent="0.25">
      <c r="B38" s="72" t="s">
        <v>25</v>
      </c>
      <c r="C38" s="84">
        <f>'5.Income'!C76</f>
        <v>0</v>
      </c>
      <c r="D38" s="84">
        <f>'5.Income'!D76</f>
        <v>0</v>
      </c>
      <c r="E38" s="84">
        <f>'5.Income'!E76</f>
        <v>0</v>
      </c>
      <c r="F38" s="84">
        <f>'5.Income'!F76</f>
        <v>0</v>
      </c>
      <c r="G38" s="84">
        <f>'5.Income'!G76</f>
        <v>5879999.9999999991</v>
      </c>
      <c r="H38" s="84">
        <f>'5.Income'!H76</f>
        <v>6362399.9999999991</v>
      </c>
      <c r="I38" s="84">
        <f>'5.Income'!I76</f>
        <v>17267552</v>
      </c>
      <c r="J38" s="84">
        <f>'5.Income'!J76</f>
        <v>28653980.960000001</v>
      </c>
    </row>
    <row r="39" spans="2:11" s="1" customFormat="1" outlineLevel="1" x14ac:dyDescent="0.25">
      <c r="B39" s="72" t="s">
        <v>26</v>
      </c>
      <c r="C39" s="84">
        <f>'5.Income'!C77</f>
        <v>0</v>
      </c>
      <c r="D39" s="84">
        <f>'5.Income'!D77</f>
        <v>0</v>
      </c>
      <c r="E39" s="84">
        <f>'5.Income'!E77</f>
        <v>0</v>
      </c>
      <c r="F39" s="84">
        <f>'5.Income'!F77</f>
        <v>0</v>
      </c>
      <c r="G39" s="84">
        <f>'5.Income'!G77</f>
        <v>0</v>
      </c>
      <c r="H39" s="84">
        <f>'5.Income'!H77</f>
        <v>0</v>
      </c>
      <c r="I39" s="84">
        <f>'5.Income'!I77</f>
        <v>0</v>
      </c>
      <c r="J39" s="84">
        <f>'5.Income'!J77</f>
        <v>0</v>
      </c>
    </row>
    <row r="40" spans="2:11" s="1" customFormat="1" x14ac:dyDescent="0.25">
      <c r="B40" s="50" t="s">
        <v>31</v>
      </c>
      <c r="C40" s="85">
        <f t="shared" ref="C40:J40" si="2">SUM(C33:C39)</f>
        <v>5400000</v>
      </c>
      <c r="D40" s="85">
        <f t="shared" si="2"/>
        <v>39555000</v>
      </c>
      <c r="E40" s="85">
        <f t="shared" si="2"/>
        <v>54000000</v>
      </c>
      <c r="F40" s="85">
        <f t="shared" si="2"/>
        <v>50000000</v>
      </c>
      <c r="G40" s="85">
        <f t="shared" si="2"/>
        <v>112540000</v>
      </c>
      <c r="H40" s="85">
        <f t="shared" si="2"/>
        <v>143649400</v>
      </c>
      <c r="I40" s="85">
        <f t="shared" si="2"/>
        <v>185580202</v>
      </c>
      <c r="J40" s="85">
        <f t="shared" si="2"/>
        <v>229591998.46000001</v>
      </c>
    </row>
    <row r="41" spans="2:11" s="1" customFormat="1" x14ac:dyDescent="0.25">
      <c r="C41" s="6"/>
      <c r="D41" s="6"/>
      <c r="E41" s="6"/>
      <c r="F41" s="6"/>
      <c r="G41" s="6"/>
      <c r="H41" s="6"/>
      <c r="I41" s="6"/>
      <c r="J41" s="6"/>
    </row>
    <row r="42" spans="2:11" s="1" customFormat="1" x14ac:dyDescent="0.25">
      <c r="B42" s="9" t="s">
        <v>130</v>
      </c>
      <c r="C42" s="6"/>
      <c r="D42" s="6"/>
      <c r="E42" s="6"/>
      <c r="F42" s="6"/>
      <c r="G42" s="6"/>
      <c r="H42" s="6"/>
      <c r="I42" s="6"/>
      <c r="J42" s="6"/>
    </row>
    <row r="43" spans="2:11" s="1" customFormat="1" outlineLevel="1" x14ac:dyDescent="0.25">
      <c r="B43" s="72" t="s">
        <v>96</v>
      </c>
      <c r="C43" s="82">
        <f>'5.Income'!C81</f>
        <v>120000000</v>
      </c>
      <c r="D43" s="82">
        <f>'5.Income'!D81</f>
        <v>120000000</v>
      </c>
      <c r="E43" s="82">
        <f>'5.Income'!E81</f>
        <v>140000000</v>
      </c>
      <c r="F43" s="82">
        <f>'5.Income'!F81</f>
        <v>110000000</v>
      </c>
      <c r="G43" s="82">
        <f>'5.Income'!G81</f>
        <v>110000000</v>
      </c>
      <c r="H43" s="82">
        <f>'5.Income'!H81</f>
        <v>110000000</v>
      </c>
      <c r="I43" s="82">
        <f>'5.Income'!I81</f>
        <v>110000000</v>
      </c>
      <c r="J43" s="82">
        <f>'5.Income'!J81</f>
        <v>110000000</v>
      </c>
    </row>
    <row r="44" spans="2:11" s="1" customFormat="1" outlineLevel="1" x14ac:dyDescent="0.25">
      <c r="B44" s="72" t="s">
        <v>37</v>
      </c>
      <c r="C44" s="82">
        <f>'5.Income'!C82</f>
        <v>1078461.5384615385</v>
      </c>
      <c r="D44" s="82">
        <f>'5.Income'!D82</f>
        <v>1493333.333333334</v>
      </c>
      <c r="E44" s="82">
        <f>'5.Income'!E82</f>
        <v>1866666.666666666</v>
      </c>
      <c r="F44" s="82">
        <f>'5.Income'!F82</f>
        <v>190000</v>
      </c>
      <c r="G44" s="82">
        <f>'5.Income'!G82</f>
        <v>190000</v>
      </c>
      <c r="H44" s="82">
        <f>'5.Income'!H82</f>
        <v>190000</v>
      </c>
      <c r="I44" s="82">
        <f>'5.Income'!I82</f>
        <v>190000</v>
      </c>
      <c r="J44" s="82">
        <f>'5.Income'!J82</f>
        <v>190000</v>
      </c>
    </row>
    <row r="45" spans="2:11" s="1" customFormat="1" outlineLevel="1" x14ac:dyDescent="0.25">
      <c r="B45" s="72" t="s">
        <v>86</v>
      </c>
      <c r="C45" s="82">
        <f>'5.Income'!C83</f>
        <v>0</v>
      </c>
      <c r="D45" s="82">
        <f>'5.Income'!D83</f>
        <v>0</v>
      </c>
      <c r="E45" s="82">
        <f>'5.Income'!E83</f>
        <v>0</v>
      </c>
      <c r="F45" s="82">
        <f>'5.Income'!F83</f>
        <v>1500000</v>
      </c>
      <c r="G45" s="82">
        <f>'5.Income'!G83</f>
        <v>1500000</v>
      </c>
      <c r="H45" s="82">
        <f>'5.Income'!H83</f>
        <v>1500000</v>
      </c>
      <c r="I45" s="82">
        <f>'5.Income'!I83</f>
        <v>1500000</v>
      </c>
      <c r="J45" s="82">
        <f>'5.Income'!J83</f>
        <v>1500000</v>
      </c>
      <c r="K45" s="6"/>
    </row>
    <row r="46" spans="2:11" s="1" customFormat="1" x14ac:dyDescent="0.25">
      <c r="B46" s="50" t="s">
        <v>132</v>
      </c>
      <c r="C46" s="85">
        <f>SUM(C43:C45)</f>
        <v>121078461.53846154</v>
      </c>
      <c r="D46" s="85">
        <f t="shared" ref="D46:J46" si="3">SUM(D43:D45)</f>
        <v>121493333.33333333</v>
      </c>
      <c r="E46" s="85">
        <f t="shared" si="3"/>
        <v>141866666.66666666</v>
      </c>
      <c r="F46" s="85">
        <f t="shared" si="3"/>
        <v>111690000</v>
      </c>
      <c r="G46" s="85">
        <f t="shared" si="3"/>
        <v>111690000</v>
      </c>
      <c r="H46" s="85">
        <f t="shared" si="3"/>
        <v>111690000</v>
      </c>
      <c r="I46" s="85">
        <f t="shared" si="3"/>
        <v>111690000</v>
      </c>
      <c r="J46" s="85">
        <f t="shared" si="3"/>
        <v>111690000</v>
      </c>
    </row>
    <row r="47" spans="2:11" s="1" customFormat="1" x14ac:dyDescent="0.25">
      <c r="C47" s="6"/>
      <c r="D47" s="6"/>
      <c r="E47" s="6"/>
      <c r="F47" s="6"/>
      <c r="G47" s="6"/>
      <c r="H47" s="6"/>
      <c r="I47" s="6"/>
      <c r="J47" s="6"/>
    </row>
    <row r="48" spans="2:11" s="1" customFormat="1" x14ac:dyDescent="0.25">
      <c r="B48" s="9" t="s">
        <v>39</v>
      </c>
      <c r="C48" s="6"/>
      <c r="D48" s="6"/>
      <c r="E48" s="6"/>
      <c r="F48" s="6"/>
      <c r="G48" s="6"/>
      <c r="H48" s="6"/>
      <c r="I48" s="6"/>
      <c r="J48" s="6"/>
    </row>
    <row r="49" spans="1:11" s="1" customFormat="1" x14ac:dyDescent="0.25">
      <c r="B49" s="1" t="s">
        <v>43</v>
      </c>
      <c r="C49" s="6">
        <f>'5.Income'!C89</f>
        <v>800000</v>
      </c>
      <c r="D49" s="6">
        <f>'5.Income'!D89</f>
        <v>800000</v>
      </c>
      <c r="E49" s="6">
        <f>'5.Income'!E89</f>
        <v>800000</v>
      </c>
      <c r="F49" s="6">
        <f>'5.Income'!F89</f>
        <v>800000</v>
      </c>
      <c r="G49" s="6">
        <f>'5.Income'!G89</f>
        <v>800000</v>
      </c>
      <c r="H49" s="6">
        <f>'5.Income'!H89</f>
        <v>800000</v>
      </c>
      <c r="I49" s="6">
        <f>'5.Income'!I89</f>
        <v>800000</v>
      </c>
      <c r="J49" s="6">
        <f>'5.Income'!J89</f>
        <v>800000</v>
      </c>
      <c r="K49" s="6"/>
    </row>
    <row r="50" spans="1:11" s="1" customFormat="1" x14ac:dyDescent="0.25">
      <c r="C50" s="6"/>
      <c r="D50" s="6"/>
      <c r="E50" s="6"/>
      <c r="F50" s="6"/>
      <c r="G50" s="6"/>
      <c r="H50" s="6"/>
      <c r="I50" s="6"/>
      <c r="J50" s="6"/>
      <c r="K50" s="6"/>
    </row>
    <row r="51" spans="1:11" s="1" customFormat="1" x14ac:dyDescent="0.25">
      <c r="C51" s="11"/>
    </row>
    <row r="52" spans="1:11" s="1" customFormat="1" x14ac:dyDescent="0.25">
      <c r="B52" s="9" t="s">
        <v>189</v>
      </c>
      <c r="D52" s="6"/>
    </row>
    <row r="53" spans="1:11" s="1" customFormat="1" outlineLevel="1" x14ac:dyDescent="0.25">
      <c r="A53" s="12" t="s">
        <v>51</v>
      </c>
      <c r="B53" s="72" t="s">
        <v>1</v>
      </c>
      <c r="C53" s="85">
        <f>'5.Income'!C100</f>
        <v>5400000</v>
      </c>
      <c r="D53" s="85">
        <f>'5.Income'!D100</f>
        <v>39555000</v>
      </c>
      <c r="E53" s="85">
        <f>'5.Income'!E100</f>
        <v>54000000</v>
      </c>
      <c r="F53" s="85">
        <f>'5.Income'!F100</f>
        <v>50000000</v>
      </c>
      <c r="G53" s="85">
        <f>'5.Income'!G100</f>
        <v>112540000</v>
      </c>
      <c r="H53" s="85">
        <f>'5.Income'!H100</f>
        <v>143649400</v>
      </c>
      <c r="I53" s="85">
        <f>'5.Income'!I100</f>
        <v>185580202</v>
      </c>
      <c r="J53" s="85">
        <f>'5.Income'!J100</f>
        <v>229591998.46000001</v>
      </c>
    </row>
    <row r="54" spans="1:11" s="1" customFormat="1" outlineLevel="1" x14ac:dyDescent="0.25">
      <c r="A54" s="12" t="s">
        <v>51</v>
      </c>
      <c r="B54" s="72" t="s">
        <v>219</v>
      </c>
      <c r="C54" s="85">
        <f>'5.Income'!C101</f>
        <v>120000000</v>
      </c>
      <c r="D54" s="85">
        <f>'5.Income'!D101</f>
        <v>120000000</v>
      </c>
      <c r="E54" s="85">
        <f>'5.Income'!E101</f>
        <v>140000000</v>
      </c>
      <c r="F54" s="85">
        <f>'5.Income'!F101</f>
        <v>110000000</v>
      </c>
      <c r="G54" s="85">
        <f>'5.Income'!G101</f>
        <v>110000000</v>
      </c>
      <c r="H54" s="85">
        <f>'5.Income'!H101</f>
        <v>110000000</v>
      </c>
      <c r="I54" s="85">
        <f>'5.Income'!I101</f>
        <v>110000000</v>
      </c>
      <c r="J54" s="85">
        <f>'5.Income'!J101</f>
        <v>110000000</v>
      </c>
    </row>
    <row r="55" spans="1:11" s="1" customFormat="1" outlineLevel="1" x14ac:dyDescent="0.25">
      <c r="A55" s="12" t="s">
        <v>51</v>
      </c>
      <c r="B55" s="72" t="s">
        <v>255</v>
      </c>
      <c r="C55" s="85">
        <f>'5.Income'!C102</f>
        <v>0</v>
      </c>
      <c r="D55" s="85">
        <f>'5.Income'!D102</f>
        <v>0</v>
      </c>
      <c r="E55" s="85">
        <f>'5.Income'!E102</f>
        <v>0</v>
      </c>
      <c r="F55" s="85">
        <f>'5.Income'!F102</f>
        <v>0</v>
      </c>
      <c r="G55" s="85">
        <f>'5.Income'!G102</f>
        <v>0</v>
      </c>
      <c r="H55" s="85">
        <f>'5.Income'!H102</f>
        <v>0</v>
      </c>
      <c r="I55" s="85">
        <f>'5.Income'!I102</f>
        <v>0</v>
      </c>
      <c r="J55" s="85">
        <f>'5.Income'!J102</f>
        <v>0</v>
      </c>
    </row>
    <row r="56" spans="1:11" s="1" customFormat="1" outlineLevel="1" x14ac:dyDescent="0.25">
      <c r="A56" s="12" t="s">
        <v>51</v>
      </c>
      <c r="B56" s="72" t="s">
        <v>255</v>
      </c>
      <c r="C56" s="85">
        <f>'5.Income'!C103</f>
        <v>0</v>
      </c>
      <c r="D56" s="85">
        <f>'5.Income'!D103</f>
        <v>0</v>
      </c>
      <c r="E56" s="85">
        <f>'5.Income'!E103</f>
        <v>0</v>
      </c>
      <c r="F56" s="85">
        <f>'5.Income'!F103</f>
        <v>0</v>
      </c>
      <c r="G56" s="85">
        <f>'5.Income'!G103</f>
        <v>0</v>
      </c>
      <c r="H56" s="85">
        <f>'5.Income'!H103</f>
        <v>0</v>
      </c>
      <c r="I56" s="85">
        <f>'5.Income'!I103</f>
        <v>0</v>
      </c>
      <c r="J56" s="85">
        <f>'5.Income'!J103</f>
        <v>0</v>
      </c>
    </row>
    <row r="57" spans="1:11" s="1" customFormat="1" outlineLevel="1" x14ac:dyDescent="0.25">
      <c r="A57" s="12" t="s">
        <v>51</v>
      </c>
      <c r="B57" s="72" t="s">
        <v>18</v>
      </c>
      <c r="C57" s="85">
        <f>'5.Income'!C104</f>
        <v>0</v>
      </c>
      <c r="D57" s="85">
        <f>'5.Income'!D104</f>
        <v>0</v>
      </c>
      <c r="E57" s="85">
        <f>'5.Income'!E104</f>
        <v>0</v>
      </c>
      <c r="F57" s="85">
        <f>'5.Income'!F104</f>
        <v>0</v>
      </c>
      <c r="G57" s="85">
        <f>'5.Income'!G104</f>
        <v>0</v>
      </c>
      <c r="H57" s="85">
        <f>'5.Income'!H104</f>
        <v>0</v>
      </c>
      <c r="I57" s="85">
        <f>'5.Income'!I104</f>
        <v>0</v>
      </c>
      <c r="J57" s="85">
        <f>'5.Income'!J104</f>
        <v>0</v>
      </c>
    </row>
    <row r="58" spans="1:11" s="1" customFormat="1" outlineLevel="1" x14ac:dyDescent="0.25">
      <c r="A58" s="12" t="s">
        <v>51</v>
      </c>
      <c r="B58" s="72" t="s">
        <v>3</v>
      </c>
      <c r="C58" s="85">
        <f>'5.Income'!C105</f>
        <v>0</v>
      </c>
      <c r="D58" s="85">
        <f>'5.Income'!D105</f>
        <v>0</v>
      </c>
      <c r="E58" s="85">
        <f>'5.Income'!E105</f>
        <v>0</v>
      </c>
      <c r="F58" s="85">
        <f>'5.Income'!F105</f>
        <v>0</v>
      </c>
      <c r="G58" s="85">
        <f>'5.Income'!G105</f>
        <v>0</v>
      </c>
      <c r="H58" s="85">
        <f>'5.Income'!H105</f>
        <v>0</v>
      </c>
      <c r="I58" s="85">
        <f>'5.Income'!I105</f>
        <v>0</v>
      </c>
      <c r="J58" s="85">
        <f>'5.Income'!J105</f>
        <v>0</v>
      </c>
    </row>
    <row r="59" spans="1:11" s="1" customFormat="1" outlineLevel="1" x14ac:dyDescent="0.25">
      <c r="A59" s="12" t="s">
        <v>51</v>
      </c>
      <c r="B59" s="72" t="s">
        <v>4</v>
      </c>
      <c r="C59" s="85">
        <f>'5.Income'!C106</f>
        <v>0</v>
      </c>
      <c r="D59" s="85">
        <f>'5.Income'!D106</f>
        <v>0</v>
      </c>
      <c r="E59" s="85">
        <f>'5.Income'!E106</f>
        <v>0</v>
      </c>
      <c r="F59" s="85">
        <f>'5.Income'!F106</f>
        <v>1500000</v>
      </c>
      <c r="G59" s="85">
        <f>'5.Income'!G106</f>
        <v>1500000</v>
      </c>
      <c r="H59" s="85">
        <f>'5.Income'!H106</f>
        <v>1500000</v>
      </c>
      <c r="I59" s="85">
        <f>'5.Income'!I106</f>
        <v>1500000</v>
      </c>
      <c r="J59" s="85">
        <f>'5.Income'!J106</f>
        <v>1500000</v>
      </c>
    </row>
    <row r="60" spans="1:11" s="1" customFormat="1" outlineLevel="1" x14ac:dyDescent="0.25">
      <c r="A60" s="12" t="s">
        <v>51</v>
      </c>
      <c r="B60" s="72" t="s">
        <v>254</v>
      </c>
      <c r="C60" s="85" t="str">
        <f>'5.Income'!C107</f>
        <v>-</v>
      </c>
      <c r="D60" s="85" t="str">
        <f>'5.Income'!D107</f>
        <v>-</v>
      </c>
      <c r="E60" s="85">
        <f>'5.Income'!E107</f>
        <v>50000</v>
      </c>
      <c r="F60" s="85">
        <f>'5.Income'!F107</f>
        <v>0</v>
      </c>
      <c r="G60" s="85">
        <f>'5.Income'!G107</f>
        <v>0</v>
      </c>
      <c r="H60" s="85">
        <f>'5.Income'!H107</f>
        <v>0</v>
      </c>
      <c r="I60" s="85">
        <f>'5.Income'!I107</f>
        <v>0</v>
      </c>
      <c r="J60" s="85">
        <f>'5.Income'!J107</f>
        <v>0</v>
      </c>
    </row>
    <row r="61" spans="1:11" s="1" customFormat="1" outlineLevel="1" x14ac:dyDescent="0.25">
      <c r="A61" s="12" t="s">
        <v>50</v>
      </c>
      <c r="B61" s="72" t="s">
        <v>38</v>
      </c>
      <c r="C61" s="85">
        <f>'5.Income'!C108</f>
        <v>1078461.5384615385</v>
      </c>
      <c r="D61" s="85">
        <f>'5.Income'!D108</f>
        <v>1493333.333333334</v>
      </c>
      <c r="E61" s="85">
        <f>'5.Income'!E108</f>
        <v>1866666.666666666</v>
      </c>
      <c r="F61" s="85">
        <f>'5.Income'!F108</f>
        <v>190000</v>
      </c>
      <c r="G61" s="85">
        <f>'5.Income'!G108</f>
        <v>190000</v>
      </c>
      <c r="H61" s="85">
        <f>'5.Income'!H108</f>
        <v>190000</v>
      </c>
      <c r="I61" s="85">
        <f>'5.Income'!I108</f>
        <v>190000</v>
      </c>
      <c r="J61" s="85">
        <f>'5.Income'!J108</f>
        <v>190000</v>
      </c>
    </row>
    <row r="62" spans="1:11" s="1" customFormat="1" outlineLevel="1" x14ac:dyDescent="0.25">
      <c r="A62" s="12" t="s">
        <v>50</v>
      </c>
      <c r="B62" s="72" t="s">
        <v>2</v>
      </c>
      <c r="C62" s="85">
        <f>'5.Income'!C109</f>
        <v>10000000</v>
      </c>
      <c r="D62" s="85">
        <f>'5.Income'!D109</f>
        <v>10000000</v>
      </c>
      <c r="E62" s="85">
        <f>'5.Income'!E109</f>
        <v>10000000</v>
      </c>
      <c r="F62" s="85">
        <f>'5.Income'!F109</f>
        <v>11500000</v>
      </c>
      <c r="G62" s="85">
        <f>'5.Income'!G109</f>
        <v>11500000</v>
      </c>
      <c r="H62" s="85">
        <f>'5.Income'!H109</f>
        <v>11500000</v>
      </c>
      <c r="I62" s="85">
        <f>'5.Income'!I109</f>
        <v>11500000</v>
      </c>
      <c r="J62" s="85">
        <f>'5.Income'!J109</f>
        <v>11500000</v>
      </c>
    </row>
    <row r="63" spans="1:11" outlineLevel="1" x14ac:dyDescent="0.25">
      <c r="A63" s="12" t="s">
        <v>50</v>
      </c>
      <c r="B63" s="72" t="s">
        <v>256</v>
      </c>
      <c r="C63" s="85">
        <f>'5.Income'!C110</f>
        <v>0</v>
      </c>
      <c r="D63" s="85">
        <f>'5.Income'!D110</f>
        <v>0</v>
      </c>
      <c r="E63" s="85">
        <f>'5.Income'!E110</f>
        <v>0</v>
      </c>
      <c r="F63" s="85">
        <f>'5.Income'!F110</f>
        <v>0</v>
      </c>
      <c r="G63" s="85">
        <f>'5.Income'!G110</f>
        <v>0</v>
      </c>
      <c r="H63" s="85">
        <f>'5.Income'!H110</f>
        <v>0</v>
      </c>
      <c r="I63" s="85">
        <f>'5.Income'!I110</f>
        <v>0</v>
      </c>
      <c r="J63" s="85">
        <f>'5.Income'!J110</f>
        <v>0</v>
      </c>
    </row>
    <row r="64" spans="1:11" outlineLevel="1" x14ac:dyDescent="0.25">
      <c r="A64" s="12" t="s">
        <v>50</v>
      </c>
      <c r="B64" s="72" t="s">
        <v>42</v>
      </c>
      <c r="C64" s="85">
        <f>'5.Income'!C111</f>
        <v>500000</v>
      </c>
      <c r="D64" s="85">
        <f>'5.Income'!D111</f>
        <v>500000</v>
      </c>
      <c r="E64" s="85">
        <f>'5.Income'!E111</f>
        <v>500000</v>
      </c>
      <c r="F64" s="85">
        <f>'5.Income'!F111</f>
        <v>1500000</v>
      </c>
      <c r="G64" s="85">
        <f>'5.Income'!G111</f>
        <v>1500000</v>
      </c>
      <c r="H64" s="85">
        <f>'5.Income'!H111</f>
        <v>1500000</v>
      </c>
      <c r="I64" s="85">
        <f>'5.Income'!I111</f>
        <v>1500000</v>
      </c>
      <c r="J64" s="85">
        <f>'5.Income'!J111</f>
        <v>1500000</v>
      </c>
    </row>
    <row r="65" spans="1:27" s="1" customFormat="1" outlineLevel="1" x14ac:dyDescent="0.25">
      <c r="A65" s="12" t="s">
        <v>50</v>
      </c>
      <c r="B65" s="72" t="s">
        <v>221</v>
      </c>
      <c r="C65" s="85">
        <f>'5.Income'!C112</f>
        <v>500000</v>
      </c>
      <c r="D65" s="85">
        <f>'5.Income'!D112</f>
        <v>500000</v>
      </c>
      <c r="E65" s="85">
        <f>'5.Income'!E112</f>
        <v>500000</v>
      </c>
      <c r="F65" s="85">
        <f>'5.Income'!F112</f>
        <v>0</v>
      </c>
      <c r="G65" s="85">
        <f>'5.Income'!G112</f>
        <v>0</v>
      </c>
      <c r="H65" s="85">
        <f>'5.Income'!H112</f>
        <v>0</v>
      </c>
      <c r="I65" s="85">
        <f>'5.Income'!I112</f>
        <v>0</v>
      </c>
      <c r="J65" s="85">
        <f>'5.Income'!J112</f>
        <v>0</v>
      </c>
    </row>
    <row r="66" spans="1:27" s="1" customFormat="1" outlineLevel="1" x14ac:dyDescent="0.25">
      <c r="A66" s="12" t="s">
        <v>50</v>
      </c>
      <c r="B66" s="72" t="s">
        <v>43</v>
      </c>
      <c r="C66" s="85">
        <f>'5.Income'!C113</f>
        <v>800000</v>
      </c>
      <c r="D66" s="85">
        <f>'5.Income'!D113</f>
        <v>800000</v>
      </c>
      <c r="E66" s="85">
        <f>'5.Income'!E113</f>
        <v>800000</v>
      </c>
      <c r="F66" s="85">
        <f>'5.Income'!F113</f>
        <v>800000</v>
      </c>
      <c r="G66" s="85">
        <f>'5.Income'!G113</f>
        <v>800000</v>
      </c>
      <c r="H66" s="85">
        <f>'5.Income'!H113</f>
        <v>800000</v>
      </c>
      <c r="I66" s="85">
        <f>'5.Income'!I113</f>
        <v>800000</v>
      </c>
      <c r="J66" s="85">
        <f>'5.Income'!J113</f>
        <v>800000</v>
      </c>
    </row>
    <row r="67" spans="1:27" s="16" customFormat="1" ht="15.6" x14ac:dyDescent="0.3">
      <c r="A67" s="14"/>
      <c r="B67" s="69" t="s">
        <v>16</v>
      </c>
      <c r="C67" s="91">
        <f t="shared" ref="C67:J67" si="4">SUM(C53:C66)</f>
        <v>138278461.53846154</v>
      </c>
      <c r="D67" s="91">
        <f t="shared" si="4"/>
        <v>172848333.33333334</v>
      </c>
      <c r="E67" s="91">
        <f t="shared" si="4"/>
        <v>207716666.66666666</v>
      </c>
      <c r="F67" s="91">
        <f t="shared" si="4"/>
        <v>175490000</v>
      </c>
      <c r="G67" s="91">
        <f t="shared" si="4"/>
        <v>238030000</v>
      </c>
      <c r="H67" s="91">
        <f t="shared" si="4"/>
        <v>269139400</v>
      </c>
      <c r="I67" s="91">
        <f t="shared" si="4"/>
        <v>311070202</v>
      </c>
      <c r="J67" s="91">
        <f t="shared" si="4"/>
        <v>355081998.46000004</v>
      </c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x14ac:dyDescent="0.25">
      <c r="B68" s="100" t="s">
        <v>51</v>
      </c>
      <c r="C68" s="101">
        <f t="shared" ref="C68:J69" si="5">SUMIF($A$53:$A$66,$B68,C$53:C$66)</f>
        <v>125400000</v>
      </c>
      <c r="D68" s="101">
        <f t="shared" si="5"/>
        <v>159555000</v>
      </c>
      <c r="E68" s="101">
        <f t="shared" si="5"/>
        <v>194050000</v>
      </c>
      <c r="F68" s="101">
        <f t="shared" si="5"/>
        <v>161500000</v>
      </c>
      <c r="G68" s="101">
        <f t="shared" si="5"/>
        <v>224040000</v>
      </c>
      <c r="H68" s="101">
        <f t="shared" si="5"/>
        <v>255149400</v>
      </c>
      <c r="I68" s="101">
        <f t="shared" si="5"/>
        <v>297080202</v>
      </c>
      <c r="J68" s="101">
        <f t="shared" si="5"/>
        <v>341091998.46000004</v>
      </c>
      <c r="K68" s="6"/>
    </row>
    <row r="69" spans="1:27" x14ac:dyDescent="0.25">
      <c r="B69" s="100" t="s">
        <v>50</v>
      </c>
      <c r="C69" s="101">
        <f t="shared" si="5"/>
        <v>12878461.538461538</v>
      </c>
      <c r="D69" s="101">
        <f t="shared" si="5"/>
        <v>13293333.333333334</v>
      </c>
      <c r="E69" s="101">
        <f t="shared" si="5"/>
        <v>13666666.666666666</v>
      </c>
      <c r="F69" s="101">
        <f t="shared" si="5"/>
        <v>13990000</v>
      </c>
      <c r="G69" s="101">
        <f t="shared" si="5"/>
        <v>13990000</v>
      </c>
      <c r="H69" s="101">
        <f t="shared" si="5"/>
        <v>13990000</v>
      </c>
      <c r="I69" s="101">
        <f t="shared" si="5"/>
        <v>13990000</v>
      </c>
      <c r="J69" s="101">
        <f t="shared" si="5"/>
        <v>13990000</v>
      </c>
      <c r="K69" s="6"/>
    </row>
    <row r="70" spans="1:27" x14ac:dyDescent="0.25">
      <c r="C70" s="1"/>
      <c r="D70" s="1"/>
      <c r="E70" s="1"/>
      <c r="F70" s="1"/>
      <c r="G70" s="1"/>
      <c r="H70" s="1"/>
      <c r="I70" s="1"/>
      <c r="J70" s="1"/>
    </row>
    <row r="71" spans="1:27" x14ac:dyDescent="0.25">
      <c r="C71" s="1"/>
      <c r="D71" s="1"/>
      <c r="E71" s="1"/>
      <c r="F71" s="1"/>
      <c r="G71" s="1"/>
      <c r="H71" s="1"/>
      <c r="I71" s="1"/>
      <c r="J71" s="1"/>
    </row>
    <row r="72" spans="1:27" ht="17.399999999999999" x14ac:dyDescent="0.3">
      <c r="B72" s="34" t="s">
        <v>190</v>
      </c>
      <c r="C72" s="6"/>
      <c r="D72" s="6"/>
      <c r="E72" s="6"/>
      <c r="F72" s="6"/>
      <c r="G72" s="6"/>
      <c r="H72" s="6"/>
      <c r="I72" s="6"/>
      <c r="J72" s="6"/>
    </row>
    <row r="73" spans="1:27" ht="17.399999999999999" x14ac:dyDescent="0.3">
      <c r="B73" s="34"/>
      <c r="C73" s="6"/>
      <c r="D73" s="6"/>
      <c r="E73" s="6"/>
      <c r="F73" s="6"/>
      <c r="G73" s="6"/>
      <c r="H73" s="6"/>
      <c r="I73" s="6"/>
      <c r="J73" s="6"/>
    </row>
    <row r="74" spans="1:27" x14ac:dyDescent="0.25">
      <c r="B74" s="9" t="s">
        <v>133</v>
      </c>
      <c r="C74" s="6"/>
      <c r="D74" s="6"/>
      <c r="E74" s="6"/>
      <c r="F74" s="6"/>
      <c r="G74" s="6"/>
      <c r="H74" s="6"/>
      <c r="I74" s="6"/>
      <c r="J74" s="6"/>
    </row>
    <row r="75" spans="1:27" outlineLevel="1" x14ac:dyDescent="0.25">
      <c r="A75" s="97" t="str">
        <f>'6.Expenses'!A16</f>
        <v>Op EX</v>
      </c>
      <c r="B75" s="72" t="str">
        <f>'6.Expenses'!B16</f>
        <v>Union-level Accounting &amp; Auditing Fair</v>
      </c>
      <c r="C75" s="85">
        <f>'6.Expenses'!C16</f>
        <v>0</v>
      </c>
      <c r="D75" s="85">
        <f>'6.Expenses'!D16</f>
        <v>0</v>
      </c>
      <c r="E75" s="85">
        <f>'6.Expenses'!E16</f>
        <v>0</v>
      </c>
      <c r="F75" s="85">
        <f>'6.Expenses'!F16</f>
        <v>0</v>
      </c>
      <c r="G75" s="85">
        <f>'6.Expenses'!G16</f>
        <v>0</v>
      </c>
      <c r="H75" s="85">
        <f>'6.Expenses'!H16</f>
        <v>0</v>
      </c>
      <c r="I75" s="85">
        <f>'6.Expenses'!I16</f>
        <v>0</v>
      </c>
      <c r="J75" s="85">
        <f>'6.Expenses'!J16</f>
        <v>0</v>
      </c>
    </row>
    <row r="76" spans="1:27" outlineLevel="1" x14ac:dyDescent="0.25">
      <c r="A76" s="97" t="str">
        <f>'6.Expenses'!A17</f>
        <v>Op EX</v>
      </c>
      <c r="B76" s="72" t="str">
        <f>'6.Expenses'!B17</f>
        <v>Membership fees (XXXX &amp; other)</v>
      </c>
      <c r="C76" s="85">
        <f>'6.Expenses'!C17</f>
        <v>0</v>
      </c>
      <c r="D76" s="85">
        <f>'6.Expenses'!D17</f>
        <v>3000000</v>
      </c>
      <c r="E76" s="85">
        <f>'6.Expenses'!E17</f>
        <v>3000000</v>
      </c>
      <c r="F76" s="85">
        <f>'6.Expenses'!F17</f>
        <v>9740579.7101449277</v>
      </c>
      <c r="G76" s="85">
        <f>'6.Expenses'!G17</f>
        <v>9740579.7101449277</v>
      </c>
      <c r="H76" s="85">
        <f>'6.Expenses'!H17</f>
        <v>9740579.7101449277</v>
      </c>
      <c r="I76" s="85">
        <f>'6.Expenses'!I17</f>
        <v>9740579.7101449277</v>
      </c>
      <c r="J76" s="85">
        <f>'6.Expenses'!J17</f>
        <v>9740579.7101449277</v>
      </c>
    </row>
    <row r="77" spans="1:27" outlineLevel="1" x14ac:dyDescent="0.25">
      <c r="A77" s="97" t="str">
        <f>'6.Expenses'!A18</f>
        <v>Op EX</v>
      </c>
      <c r="B77" s="72" t="str">
        <f>'6.Expenses'!B18</f>
        <v>Gifts - XXX prize fund</v>
      </c>
      <c r="C77" s="85">
        <f>'6.Expenses'!C18</f>
        <v>1000000</v>
      </c>
      <c r="D77" s="85">
        <f>'6.Expenses'!D18</f>
        <v>1000000</v>
      </c>
      <c r="E77" s="85">
        <f>'6.Expenses'!E18</f>
        <v>0</v>
      </c>
      <c r="F77" s="85">
        <f>'6.Expenses'!F18</f>
        <v>0</v>
      </c>
      <c r="G77" s="85">
        <f>'6.Expenses'!G18</f>
        <v>0</v>
      </c>
      <c r="H77" s="85">
        <f>'6.Expenses'!H18</f>
        <v>0</v>
      </c>
      <c r="I77" s="85">
        <f>'6.Expenses'!I18</f>
        <v>0</v>
      </c>
      <c r="J77" s="85">
        <f>'6.Expenses'!J18</f>
        <v>0</v>
      </c>
    </row>
    <row r="78" spans="1:27" outlineLevel="1" x14ac:dyDescent="0.25">
      <c r="A78" s="97" t="str">
        <f>'6.Expenses'!A19</f>
        <v>Op EX</v>
      </c>
      <c r="B78" s="72" t="str">
        <f>'6.Expenses'!B19</f>
        <v>XXX expense</v>
      </c>
      <c r="C78" s="85">
        <f>'6.Expenses'!C19</f>
        <v>2000000</v>
      </c>
      <c r="D78" s="85">
        <f>'6.Expenses'!D19</f>
        <v>2000000</v>
      </c>
      <c r="E78" s="85">
        <f>'6.Expenses'!E19</f>
        <v>2000000</v>
      </c>
      <c r="F78" s="85">
        <f>'6.Expenses'!F19</f>
        <v>3000000</v>
      </c>
      <c r="G78" s="85">
        <f>'6.Expenses'!G19</f>
        <v>3000000</v>
      </c>
      <c r="H78" s="85">
        <f>'6.Expenses'!H19</f>
        <v>3000000</v>
      </c>
      <c r="I78" s="85">
        <f>'6.Expenses'!I19</f>
        <v>3000000</v>
      </c>
      <c r="J78" s="85">
        <f>'6.Expenses'!J19</f>
        <v>3000000</v>
      </c>
    </row>
    <row r="79" spans="1:27" outlineLevel="1" x14ac:dyDescent="0.25">
      <c r="A79" s="97" t="str">
        <f>'6.Expenses'!A20</f>
        <v>Op EX</v>
      </c>
      <c r="B79" s="72" t="str">
        <f>'6.Expenses'!B20</f>
        <v>Publications</v>
      </c>
      <c r="C79" s="85">
        <f>'6.Expenses'!C20</f>
        <v>2000000</v>
      </c>
      <c r="D79" s="85">
        <f>'6.Expenses'!D20</f>
        <v>2000000</v>
      </c>
      <c r="E79" s="85">
        <f>'6.Expenses'!E20</f>
        <v>2000000</v>
      </c>
      <c r="F79" s="85">
        <f>'6.Expenses'!F20</f>
        <v>3000000</v>
      </c>
      <c r="G79" s="85">
        <f>'6.Expenses'!G20</f>
        <v>3000000</v>
      </c>
      <c r="H79" s="85">
        <f>'6.Expenses'!H20</f>
        <v>3000000</v>
      </c>
      <c r="I79" s="85">
        <f>'6.Expenses'!I20</f>
        <v>3000000</v>
      </c>
      <c r="J79" s="85">
        <f>'6.Expenses'!J20</f>
        <v>3000000</v>
      </c>
    </row>
    <row r="80" spans="1:27" outlineLevel="1" x14ac:dyDescent="0.25">
      <c r="A80" s="97" t="str">
        <f>'6.Expenses'!A21</f>
        <v>Op EX</v>
      </c>
      <c r="B80" s="72" t="str">
        <f>'6.Expenses'!B21</f>
        <v>Member events - CPD</v>
      </c>
      <c r="C80" s="85">
        <f>'6.Expenses'!C21</f>
        <v>19500000</v>
      </c>
      <c r="D80" s="85">
        <f>'6.Expenses'!D21</f>
        <v>30000000</v>
      </c>
      <c r="E80" s="85">
        <f>'6.Expenses'!E21</f>
        <v>50000000</v>
      </c>
      <c r="F80" s="85">
        <f>'6.Expenses'!F21</f>
        <v>60000000</v>
      </c>
      <c r="G80" s="85">
        <f>'6.Expenses'!G21</f>
        <v>60000000</v>
      </c>
      <c r="H80" s="85">
        <f>'6.Expenses'!H21</f>
        <v>60000000</v>
      </c>
      <c r="I80" s="85">
        <f>'6.Expenses'!I21</f>
        <v>60000000</v>
      </c>
      <c r="J80" s="85">
        <f>'6.Expenses'!J21</f>
        <v>60000000</v>
      </c>
    </row>
    <row r="81" spans="1:10" outlineLevel="1" x14ac:dyDescent="0.25">
      <c r="A81" s="97" t="str">
        <f>'6.Expenses'!A22</f>
        <v>Op EX</v>
      </c>
      <c r="B81" s="72" t="str">
        <f>'6.Expenses'!B22</f>
        <v>Travel &amp; Expenses</v>
      </c>
      <c r="C81" s="85">
        <f>'6.Expenses'!C22</f>
        <v>6000000</v>
      </c>
      <c r="D81" s="85">
        <f>'6.Expenses'!D22</f>
        <v>6000000</v>
      </c>
      <c r="E81" s="85">
        <f>'6.Expenses'!E22</f>
        <v>6000000</v>
      </c>
      <c r="F81" s="85">
        <f>'6.Expenses'!F22</f>
        <v>6000000</v>
      </c>
      <c r="G81" s="85">
        <f>'6.Expenses'!G22</f>
        <v>6000000</v>
      </c>
      <c r="H81" s="85">
        <f>'6.Expenses'!H22</f>
        <v>6000000</v>
      </c>
      <c r="I81" s="85">
        <f>'6.Expenses'!I22</f>
        <v>6000000</v>
      </c>
      <c r="J81" s="85">
        <f>'6.Expenses'!J22</f>
        <v>6000000</v>
      </c>
    </row>
    <row r="82" spans="1:10" outlineLevel="1" x14ac:dyDescent="0.25">
      <c r="A82" s="97" t="str">
        <f>'6.Expenses'!A23</f>
        <v>Op EX</v>
      </c>
      <c r="B82" s="72" t="str">
        <f>'6.Expenses'!B23</f>
        <v>External Consultants</v>
      </c>
      <c r="C82" s="85">
        <f>'6.Expenses'!C23</f>
        <v>0</v>
      </c>
      <c r="D82" s="85">
        <f>'6.Expenses'!D23</f>
        <v>90000</v>
      </c>
      <c r="E82" s="85">
        <f>'6.Expenses'!E23</f>
        <v>0</v>
      </c>
      <c r="F82" s="85">
        <f>'6.Expenses'!F23</f>
        <v>0</v>
      </c>
      <c r="G82" s="85">
        <f>'6.Expenses'!G23</f>
        <v>0</v>
      </c>
      <c r="H82" s="85">
        <f>'6.Expenses'!H23</f>
        <v>0</v>
      </c>
      <c r="I82" s="85">
        <f>'6.Expenses'!I23</f>
        <v>0</v>
      </c>
      <c r="J82" s="85">
        <f>'6.Expenses'!J23</f>
        <v>0</v>
      </c>
    </row>
    <row r="83" spans="1:10" s="1" customFormat="1" outlineLevel="1" x14ac:dyDescent="0.25">
      <c r="A83" s="97" t="str">
        <f>'6.Expenses'!A24</f>
        <v>Op EX</v>
      </c>
      <c r="B83" s="72" t="str">
        <f>'6.Expenses'!B24</f>
        <v>Stakeholder events</v>
      </c>
      <c r="C83" s="85">
        <f>'6.Expenses'!C24</f>
        <v>2500000</v>
      </c>
      <c r="D83" s="85">
        <f>'6.Expenses'!D24</f>
        <v>2500000</v>
      </c>
      <c r="E83" s="85">
        <f>'6.Expenses'!E24</f>
        <v>2500000</v>
      </c>
      <c r="F83" s="85">
        <f>'6.Expenses'!F24</f>
        <v>2300000</v>
      </c>
      <c r="G83" s="85">
        <f>'6.Expenses'!G24</f>
        <v>2300000</v>
      </c>
      <c r="H83" s="85">
        <f>'6.Expenses'!H24</f>
        <v>2300000</v>
      </c>
      <c r="I83" s="85">
        <f>'6.Expenses'!I24</f>
        <v>2300000</v>
      </c>
      <c r="J83" s="85">
        <f>'6.Expenses'!J24</f>
        <v>2300000</v>
      </c>
    </row>
    <row r="84" spans="1:10" s="1" customFormat="1" outlineLevel="1" x14ac:dyDescent="0.25">
      <c r="A84" s="97" t="str">
        <f>'6.Expenses'!A25</f>
        <v>Op EX</v>
      </c>
      <c r="B84" s="72" t="str">
        <f>'6.Expenses'!B25</f>
        <v>XXX event</v>
      </c>
      <c r="C84" s="85">
        <f>'6.Expenses'!C25</f>
        <v>0</v>
      </c>
      <c r="D84" s="85">
        <f>'6.Expenses'!D25</f>
        <v>0</v>
      </c>
      <c r="E84" s="85">
        <f>'6.Expenses'!E25</f>
        <v>0</v>
      </c>
      <c r="F84" s="85">
        <f>'6.Expenses'!F25</f>
        <v>0</v>
      </c>
      <c r="G84" s="85">
        <f>'6.Expenses'!G25</f>
        <v>0</v>
      </c>
      <c r="H84" s="85">
        <f>'6.Expenses'!H25</f>
        <v>0</v>
      </c>
      <c r="I84" s="85">
        <f>'6.Expenses'!I25</f>
        <v>0</v>
      </c>
      <c r="J84" s="85">
        <f>'6.Expenses'!J25</f>
        <v>0</v>
      </c>
    </row>
    <row r="85" spans="1:10" s="1" customFormat="1" outlineLevel="1" x14ac:dyDescent="0.25">
      <c r="A85" s="97" t="str">
        <f>'6.Expenses'!A26</f>
        <v>Op EX</v>
      </c>
      <c r="B85" s="72" t="str">
        <f>'6.Expenses'!B26</f>
        <v>XXX MOU</v>
      </c>
      <c r="C85" s="85">
        <f>'6.Expenses'!C26</f>
        <v>0</v>
      </c>
      <c r="D85" s="85">
        <f>'6.Expenses'!D26</f>
        <v>0</v>
      </c>
      <c r="E85" s="85">
        <f>'6.Expenses'!E26</f>
        <v>0</v>
      </c>
      <c r="F85" s="85">
        <f>'6.Expenses'!F26</f>
        <v>0</v>
      </c>
      <c r="G85" s="85">
        <f>'6.Expenses'!G26</f>
        <v>0</v>
      </c>
      <c r="H85" s="85">
        <f>'6.Expenses'!H26</f>
        <v>0</v>
      </c>
      <c r="I85" s="85">
        <f>'6.Expenses'!I26</f>
        <v>0</v>
      </c>
      <c r="J85" s="85">
        <f>'6.Expenses'!J26</f>
        <v>0</v>
      </c>
    </row>
    <row r="86" spans="1:10" s="1" customFormat="1" outlineLevel="1" x14ac:dyDescent="0.25">
      <c r="A86" s="97" t="str">
        <f>'6.Expenses'!A27</f>
        <v>Admin Ex</v>
      </c>
      <c r="B86" s="72" t="str">
        <f>'6.Expenses'!B27</f>
        <v>Salary</v>
      </c>
      <c r="C86" s="85">
        <f>'6.Expenses'!C27</f>
        <v>6000000</v>
      </c>
      <c r="D86" s="85">
        <f>'6.Expenses'!D27</f>
        <v>6000000</v>
      </c>
      <c r="E86" s="85">
        <f>'6.Expenses'!E27</f>
        <v>6000000</v>
      </c>
      <c r="F86" s="85">
        <f>'6.Expenses'!F27</f>
        <v>7000000</v>
      </c>
      <c r="G86" s="85">
        <f>'6.Expenses'!G27</f>
        <v>9000000</v>
      </c>
      <c r="H86" s="85">
        <f>'6.Expenses'!H27</f>
        <v>9000000</v>
      </c>
      <c r="I86" s="85">
        <f>'6.Expenses'!I27</f>
        <v>10000000</v>
      </c>
      <c r="J86" s="85">
        <f>'6.Expenses'!J27</f>
        <v>11000000</v>
      </c>
    </row>
    <row r="87" spans="1:10" s="1" customFormat="1" outlineLevel="1" x14ac:dyDescent="0.25">
      <c r="A87" s="97" t="str">
        <f>'6.Expenses'!A28</f>
        <v>Admin Ex</v>
      </c>
      <c r="B87" s="72" t="str">
        <f>'6.Expenses'!B28</f>
        <v>Bonus</v>
      </c>
      <c r="C87" s="85">
        <f>'6.Expenses'!C28</f>
        <v>500000</v>
      </c>
      <c r="D87" s="85">
        <f>'6.Expenses'!D28</f>
        <v>500000</v>
      </c>
      <c r="E87" s="85">
        <f>'6.Expenses'!E28</f>
        <v>500000</v>
      </c>
      <c r="F87" s="85">
        <f>'6.Expenses'!F28</f>
        <v>500000</v>
      </c>
      <c r="G87" s="85">
        <f>'6.Expenses'!G28</f>
        <v>500000</v>
      </c>
      <c r="H87" s="85">
        <f>'6.Expenses'!H28</f>
        <v>500000</v>
      </c>
      <c r="I87" s="85">
        <f>'6.Expenses'!I28</f>
        <v>500000</v>
      </c>
      <c r="J87" s="85">
        <f>'6.Expenses'!J28</f>
        <v>500000</v>
      </c>
    </row>
    <row r="88" spans="1:10" s="1" customFormat="1" outlineLevel="1" x14ac:dyDescent="0.25">
      <c r="A88" s="97" t="str">
        <f>'6.Expenses'!A29</f>
        <v>Admin Ex</v>
      </c>
      <c r="B88" s="72" t="str">
        <f>'6.Expenses'!B29</f>
        <v>Audit Fees</v>
      </c>
      <c r="C88" s="85">
        <f>'6.Expenses'!C29</f>
        <v>500000</v>
      </c>
      <c r="D88" s="85">
        <f>'6.Expenses'!D29</f>
        <v>500000</v>
      </c>
      <c r="E88" s="85">
        <f>'6.Expenses'!E29</f>
        <v>500000</v>
      </c>
      <c r="F88" s="85">
        <f>'6.Expenses'!F29</f>
        <v>500000</v>
      </c>
      <c r="G88" s="85">
        <f>'6.Expenses'!G29</f>
        <v>500000</v>
      </c>
      <c r="H88" s="85">
        <f>'6.Expenses'!H29</f>
        <v>500000</v>
      </c>
      <c r="I88" s="85">
        <f>'6.Expenses'!I29</f>
        <v>500000</v>
      </c>
      <c r="J88" s="85">
        <f>'6.Expenses'!J29</f>
        <v>500000</v>
      </c>
    </row>
    <row r="89" spans="1:10" s="1" customFormat="1" outlineLevel="1" x14ac:dyDescent="0.25">
      <c r="A89" s="97" t="str">
        <f>'6.Expenses'!A30</f>
        <v>Admin Ex</v>
      </c>
      <c r="B89" s="72" t="str">
        <f>'6.Expenses'!B30</f>
        <v>Bank charges</v>
      </c>
      <c r="C89" s="85">
        <f>'6.Expenses'!C30</f>
        <v>500000</v>
      </c>
      <c r="D89" s="85">
        <f>'6.Expenses'!D30</f>
        <v>500000</v>
      </c>
      <c r="E89" s="85">
        <f>'6.Expenses'!E30</f>
        <v>500000</v>
      </c>
      <c r="F89" s="85">
        <f>'6.Expenses'!F30</f>
        <v>500000</v>
      </c>
      <c r="G89" s="85">
        <f>'6.Expenses'!G30</f>
        <v>500000</v>
      </c>
      <c r="H89" s="85">
        <f>'6.Expenses'!H30</f>
        <v>500000</v>
      </c>
      <c r="I89" s="85">
        <f>'6.Expenses'!I30</f>
        <v>500000</v>
      </c>
      <c r="J89" s="85">
        <f>'6.Expenses'!J30</f>
        <v>500000</v>
      </c>
    </row>
    <row r="90" spans="1:10" s="1" customFormat="1" outlineLevel="1" x14ac:dyDescent="0.25">
      <c r="A90" s="97" t="str">
        <f>'6.Expenses'!A31</f>
        <v>Admin Ex</v>
      </c>
      <c r="B90" s="72" t="str">
        <f>'6.Expenses'!B31</f>
        <v>Gifts &amp; Donations</v>
      </c>
      <c r="C90" s="85">
        <f>'6.Expenses'!C31</f>
        <v>500000</v>
      </c>
      <c r="D90" s="85">
        <f>'6.Expenses'!D31</f>
        <v>500000</v>
      </c>
      <c r="E90" s="85">
        <f>'6.Expenses'!E31</f>
        <v>500000</v>
      </c>
      <c r="F90" s="85">
        <f>'6.Expenses'!F31</f>
        <v>500000</v>
      </c>
      <c r="G90" s="85">
        <f>'6.Expenses'!G31</f>
        <v>500000</v>
      </c>
      <c r="H90" s="85">
        <f>'6.Expenses'!H31</f>
        <v>500000</v>
      </c>
      <c r="I90" s="85">
        <f>'6.Expenses'!I31</f>
        <v>500000</v>
      </c>
      <c r="J90" s="85">
        <f>'6.Expenses'!J31</f>
        <v>500000</v>
      </c>
    </row>
    <row r="91" spans="1:10" s="1" customFormat="1" outlineLevel="1" x14ac:dyDescent="0.25">
      <c r="A91" s="97" t="str">
        <f>'6.Expenses'!A32</f>
        <v>Admin Ex</v>
      </c>
      <c r="B91" s="72" t="str">
        <f>'6.Expenses'!B32</f>
        <v>Office supplies</v>
      </c>
      <c r="C91" s="85">
        <f>'6.Expenses'!C32</f>
        <v>500000</v>
      </c>
      <c r="D91" s="85">
        <f>'6.Expenses'!D32</f>
        <v>500000</v>
      </c>
      <c r="E91" s="85">
        <f>'6.Expenses'!E32</f>
        <v>500000</v>
      </c>
      <c r="F91" s="85">
        <f>'6.Expenses'!F32</f>
        <v>500000</v>
      </c>
      <c r="G91" s="85">
        <f>'6.Expenses'!G32</f>
        <v>500000</v>
      </c>
      <c r="H91" s="85">
        <f>'6.Expenses'!H32</f>
        <v>500000</v>
      </c>
      <c r="I91" s="85">
        <f>'6.Expenses'!I32</f>
        <v>500000</v>
      </c>
      <c r="J91" s="85">
        <f>'6.Expenses'!J32</f>
        <v>500000</v>
      </c>
    </row>
    <row r="92" spans="1:10" s="1" customFormat="1" outlineLevel="1" x14ac:dyDescent="0.25">
      <c r="A92" s="97" t="str">
        <f>'6.Expenses'!A33</f>
        <v>Admin Ex</v>
      </c>
      <c r="B92" s="72" t="str">
        <f>'6.Expenses'!B33</f>
        <v>Telephony</v>
      </c>
      <c r="C92" s="85">
        <f>'6.Expenses'!C33</f>
        <v>500000</v>
      </c>
      <c r="D92" s="85">
        <f>'6.Expenses'!D33</f>
        <v>500000</v>
      </c>
      <c r="E92" s="85">
        <f>'6.Expenses'!E33</f>
        <v>500000</v>
      </c>
      <c r="F92" s="85">
        <f>'6.Expenses'!F33</f>
        <v>500000</v>
      </c>
      <c r="G92" s="85">
        <f>'6.Expenses'!G33</f>
        <v>500000</v>
      </c>
      <c r="H92" s="85">
        <f>'6.Expenses'!H33</f>
        <v>500000</v>
      </c>
      <c r="I92" s="85">
        <f>'6.Expenses'!I33</f>
        <v>500000</v>
      </c>
      <c r="J92" s="85">
        <f>'6.Expenses'!J33</f>
        <v>500000</v>
      </c>
    </row>
    <row r="93" spans="1:10" s="1" customFormat="1" ht="15.75" customHeight="1" outlineLevel="1" x14ac:dyDescent="0.25">
      <c r="A93" s="97" t="str">
        <f>'6.Expenses'!A34</f>
        <v>Admin Ex</v>
      </c>
      <c r="B93" s="72" t="str">
        <f>'6.Expenses'!B34</f>
        <v>Printing &amp; Stationery</v>
      </c>
      <c r="C93" s="85">
        <f>'6.Expenses'!C34</f>
        <v>500000</v>
      </c>
      <c r="D93" s="85">
        <f>'6.Expenses'!D34</f>
        <v>500000</v>
      </c>
      <c r="E93" s="85">
        <f>'6.Expenses'!E34</f>
        <v>500000</v>
      </c>
      <c r="F93" s="85">
        <f>'6.Expenses'!F34</f>
        <v>500000</v>
      </c>
      <c r="G93" s="85">
        <f>'6.Expenses'!G34</f>
        <v>500000</v>
      </c>
      <c r="H93" s="85">
        <f>'6.Expenses'!H34</f>
        <v>500000</v>
      </c>
      <c r="I93" s="85">
        <f>'6.Expenses'!I34</f>
        <v>500000</v>
      </c>
      <c r="J93" s="85">
        <f>'6.Expenses'!J34</f>
        <v>500000</v>
      </c>
    </row>
    <row r="94" spans="1:10" s="1" customFormat="1" ht="15.75" customHeight="1" outlineLevel="1" x14ac:dyDescent="0.25">
      <c r="A94" s="97" t="str">
        <f>'6.Expenses'!A35</f>
        <v>Admin Ex</v>
      </c>
      <c r="B94" s="72" t="str">
        <f>'6.Expenses'!B35</f>
        <v>Newspaper &amp; Periodicals</v>
      </c>
      <c r="C94" s="85">
        <f>'6.Expenses'!C35</f>
        <v>500000</v>
      </c>
      <c r="D94" s="85">
        <f>'6.Expenses'!D35</f>
        <v>500000</v>
      </c>
      <c r="E94" s="85">
        <f>'6.Expenses'!E35</f>
        <v>500000</v>
      </c>
      <c r="F94" s="85">
        <f>'6.Expenses'!F35</f>
        <v>500000</v>
      </c>
      <c r="G94" s="85">
        <f>'6.Expenses'!G35</f>
        <v>500000</v>
      </c>
      <c r="H94" s="85">
        <f>'6.Expenses'!H35</f>
        <v>500000</v>
      </c>
      <c r="I94" s="85">
        <f>'6.Expenses'!I35</f>
        <v>500000</v>
      </c>
      <c r="J94" s="85">
        <f>'6.Expenses'!J35</f>
        <v>500000</v>
      </c>
    </row>
    <row r="95" spans="1:10" outlineLevel="1" x14ac:dyDescent="0.25">
      <c r="A95" s="97" t="str">
        <f>'6.Expenses'!A36</f>
        <v>Admin Ex</v>
      </c>
      <c r="B95" s="72" t="str">
        <f>'6.Expenses'!B36</f>
        <v>Misc</v>
      </c>
      <c r="C95" s="85">
        <f>'6.Expenses'!C36</f>
        <v>500000</v>
      </c>
      <c r="D95" s="85">
        <f>'6.Expenses'!D36</f>
        <v>500000</v>
      </c>
      <c r="E95" s="85">
        <f>'6.Expenses'!E36</f>
        <v>500000</v>
      </c>
      <c r="F95" s="85">
        <f>'6.Expenses'!F36</f>
        <v>500000</v>
      </c>
      <c r="G95" s="85">
        <f>'6.Expenses'!G36</f>
        <v>500000</v>
      </c>
      <c r="H95" s="85">
        <f>'6.Expenses'!H36</f>
        <v>500000</v>
      </c>
      <c r="I95" s="85">
        <f>'6.Expenses'!I36</f>
        <v>500000</v>
      </c>
      <c r="J95" s="85">
        <f>'6.Expenses'!J36</f>
        <v>500000</v>
      </c>
    </row>
    <row r="96" spans="1:10" outlineLevel="1" x14ac:dyDescent="0.25">
      <c r="A96" s="97" t="str">
        <f>'6.Expenses'!A37</f>
        <v>Admin Ex</v>
      </c>
      <c r="B96" s="72" t="str">
        <f>'6.Expenses'!B37</f>
        <v>Depreciation (indicative)</v>
      </c>
      <c r="C96" s="85">
        <f>'6.Expenses'!C37</f>
        <v>500000</v>
      </c>
      <c r="D96" s="85">
        <f>'6.Expenses'!D37</f>
        <v>500000</v>
      </c>
      <c r="E96" s="85">
        <f>'6.Expenses'!E37</f>
        <v>500000</v>
      </c>
      <c r="F96" s="85">
        <f>'6.Expenses'!F37</f>
        <v>-20000</v>
      </c>
      <c r="G96" s="85">
        <f>'6.Expenses'!G37</f>
        <v>430000</v>
      </c>
      <c r="H96" s="85">
        <f>'6.Expenses'!H37</f>
        <v>60000</v>
      </c>
      <c r="I96" s="85">
        <f>'6.Expenses'!I37</f>
        <v>250000</v>
      </c>
      <c r="J96" s="85">
        <f>'6.Expenses'!J37</f>
        <v>-150000</v>
      </c>
    </row>
    <row r="97" spans="1:27" outlineLevel="1" x14ac:dyDescent="0.25">
      <c r="A97" s="97" t="str">
        <f>'6.Expenses'!A38</f>
        <v>Admin Ex</v>
      </c>
      <c r="B97" s="72" t="str">
        <f>'6.Expenses'!B38</f>
        <v>Repair &amp; Maintenance</v>
      </c>
      <c r="C97" s="85">
        <f>'6.Expenses'!C38</f>
        <v>500000</v>
      </c>
      <c r="D97" s="85">
        <f>'6.Expenses'!D38</f>
        <v>500000</v>
      </c>
      <c r="E97" s="85">
        <f>'6.Expenses'!E38</f>
        <v>500000</v>
      </c>
      <c r="F97" s="85">
        <f>'6.Expenses'!F38</f>
        <v>500000</v>
      </c>
      <c r="G97" s="85">
        <f>'6.Expenses'!G38</f>
        <v>500000</v>
      </c>
      <c r="H97" s="85">
        <f>'6.Expenses'!H38</f>
        <v>500000</v>
      </c>
      <c r="I97" s="85">
        <f>'6.Expenses'!I38</f>
        <v>500000</v>
      </c>
      <c r="J97" s="85">
        <f>'6.Expenses'!J38</f>
        <v>500000</v>
      </c>
    </row>
    <row r="98" spans="1:27" s="16" customFormat="1" ht="15.6" x14ac:dyDescent="0.3">
      <c r="A98" s="14"/>
      <c r="B98" s="69" t="s">
        <v>17</v>
      </c>
      <c r="C98" s="91">
        <f t="shared" ref="C98:J98" si="6">SUM(C75:C97)</f>
        <v>44500000</v>
      </c>
      <c r="D98" s="91">
        <f t="shared" si="6"/>
        <v>58090000</v>
      </c>
      <c r="E98" s="91">
        <f t="shared" si="6"/>
        <v>77000000</v>
      </c>
      <c r="F98" s="91">
        <f t="shared" si="6"/>
        <v>96020579.710144922</v>
      </c>
      <c r="G98" s="91">
        <f t="shared" si="6"/>
        <v>98470579.710144922</v>
      </c>
      <c r="H98" s="91">
        <f t="shared" si="6"/>
        <v>98100579.710144922</v>
      </c>
      <c r="I98" s="91">
        <f t="shared" si="6"/>
        <v>99290579.710144922</v>
      </c>
      <c r="J98" s="91">
        <f t="shared" si="6"/>
        <v>99890579.710144922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x14ac:dyDescent="0.25">
      <c r="B99" s="100" t="s">
        <v>53</v>
      </c>
      <c r="C99" s="101">
        <f t="shared" ref="C99:J100" si="7">SUMIF($A$75:$A$97,$B99,C$75:C$97)</f>
        <v>33000000</v>
      </c>
      <c r="D99" s="101">
        <f t="shared" si="7"/>
        <v>46590000</v>
      </c>
      <c r="E99" s="101">
        <f t="shared" si="7"/>
        <v>65500000</v>
      </c>
      <c r="F99" s="101">
        <f t="shared" si="7"/>
        <v>84040579.710144922</v>
      </c>
      <c r="G99" s="101">
        <f t="shared" si="7"/>
        <v>84040579.710144922</v>
      </c>
      <c r="H99" s="101">
        <f t="shared" si="7"/>
        <v>84040579.710144922</v>
      </c>
      <c r="I99" s="101">
        <f t="shared" si="7"/>
        <v>84040579.710144922</v>
      </c>
      <c r="J99" s="101">
        <f t="shared" si="7"/>
        <v>84040579.710144922</v>
      </c>
    </row>
    <row r="100" spans="1:27" x14ac:dyDescent="0.25">
      <c r="B100" s="100" t="s">
        <v>54</v>
      </c>
      <c r="C100" s="101">
        <f t="shared" si="7"/>
        <v>11500000</v>
      </c>
      <c r="D100" s="101">
        <f t="shared" si="7"/>
        <v>11500000</v>
      </c>
      <c r="E100" s="101">
        <f t="shared" si="7"/>
        <v>11500000</v>
      </c>
      <c r="F100" s="101">
        <f t="shared" si="7"/>
        <v>11980000</v>
      </c>
      <c r="G100" s="101">
        <f t="shared" si="7"/>
        <v>14430000</v>
      </c>
      <c r="H100" s="101">
        <f t="shared" si="7"/>
        <v>14060000</v>
      </c>
      <c r="I100" s="101">
        <f t="shared" si="7"/>
        <v>15250000</v>
      </c>
      <c r="J100" s="101">
        <f t="shared" si="7"/>
        <v>15850000</v>
      </c>
    </row>
    <row r="101" spans="1:27" x14ac:dyDescent="0.25">
      <c r="C101" s="1"/>
      <c r="D101" s="1"/>
      <c r="E101" s="1"/>
      <c r="F101" s="1"/>
      <c r="G101" s="1"/>
      <c r="H101" s="1"/>
      <c r="I101" s="1"/>
      <c r="J101" s="1"/>
    </row>
    <row r="102" spans="1:27" x14ac:dyDescent="0.25">
      <c r="C102" s="1"/>
      <c r="D102" s="1"/>
      <c r="E102" s="1"/>
      <c r="F102" s="1"/>
      <c r="G102" s="1"/>
      <c r="H102" s="1"/>
      <c r="I102" s="1"/>
      <c r="J102" s="1"/>
    </row>
    <row r="103" spans="1:27" s="16" customFormat="1" ht="15.6" x14ac:dyDescent="0.3">
      <c r="A103" s="14"/>
      <c r="B103" s="69" t="s">
        <v>70</v>
      </c>
      <c r="C103" s="102">
        <f t="shared" ref="C103:J103" si="8">C67</f>
        <v>138278461.53846154</v>
      </c>
      <c r="D103" s="102">
        <f t="shared" si="8"/>
        <v>172848333.33333334</v>
      </c>
      <c r="E103" s="102">
        <f t="shared" si="8"/>
        <v>207716666.66666666</v>
      </c>
      <c r="F103" s="102">
        <f t="shared" si="8"/>
        <v>175490000</v>
      </c>
      <c r="G103" s="102">
        <f t="shared" si="8"/>
        <v>238030000</v>
      </c>
      <c r="H103" s="102">
        <f t="shared" si="8"/>
        <v>269139400</v>
      </c>
      <c r="I103" s="102">
        <f t="shared" si="8"/>
        <v>311070202</v>
      </c>
      <c r="J103" s="102">
        <f t="shared" si="8"/>
        <v>355081998.46000004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s="16" customFormat="1" ht="15.6" x14ac:dyDescent="0.3">
      <c r="A104" s="14"/>
      <c r="B104" s="69" t="s">
        <v>71</v>
      </c>
      <c r="C104" s="102">
        <f>C98</f>
        <v>44500000</v>
      </c>
      <c r="D104" s="102">
        <f t="shared" ref="D104:J104" si="9">D98</f>
        <v>58090000</v>
      </c>
      <c r="E104" s="102">
        <f t="shared" si="9"/>
        <v>77000000</v>
      </c>
      <c r="F104" s="102">
        <f t="shared" si="9"/>
        <v>96020579.710144922</v>
      </c>
      <c r="G104" s="102">
        <f t="shared" si="9"/>
        <v>98470579.710144922</v>
      </c>
      <c r="H104" s="102">
        <f>H98</f>
        <v>98100579.710144922</v>
      </c>
      <c r="I104" s="102">
        <f t="shared" si="9"/>
        <v>99290579.710144922</v>
      </c>
      <c r="J104" s="102">
        <f t="shared" si="9"/>
        <v>99890579.710144922</v>
      </c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s="16" customFormat="1" ht="15.6" x14ac:dyDescent="0.3">
      <c r="A105" s="14"/>
      <c r="B105" s="69" t="s">
        <v>72</v>
      </c>
      <c r="C105" s="102">
        <f>C103-C104</f>
        <v>93778461.538461536</v>
      </c>
      <c r="D105" s="102">
        <f t="shared" ref="D105:J105" si="10">D103-D104</f>
        <v>114758333.33333334</v>
      </c>
      <c r="E105" s="102">
        <f t="shared" si="10"/>
        <v>130716666.66666666</v>
      </c>
      <c r="F105" s="102">
        <f t="shared" si="10"/>
        <v>79469420.289855078</v>
      </c>
      <c r="G105" s="102">
        <f t="shared" si="10"/>
        <v>139559420.28985506</v>
      </c>
      <c r="H105" s="102">
        <f t="shared" si="10"/>
        <v>171038820.28985506</v>
      </c>
      <c r="I105" s="102">
        <f t="shared" si="10"/>
        <v>211779622.28985506</v>
      </c>
      <c r="J105" s="102">
        <f t="shared" si="10"/>
        <v>255191418.7498551</v>
      </c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x14ac:dyDescent="0.25">
      <c r="C106" s="1"/>
      <c r="D106" s="1"/>
      <c r="E106" s="1"/>
      <c r="F106" s="1"/>
      <c r="G106" s="1"/>
      <c r="H106" s="1"/>
      <c r="I106" s="1"/>
      <c r="J106" s="1"/>
    </row>
    <row r="107" spans="1:27" x14ac:dyDescent="0.25">
      <c r="C107" s="1"/>
      <c r="D107" s="1"/>
      <c r="E107" s="1"/>
      <c r="F107" s="1"/>
      <c r="G107" s="1"/>
      <c r="H107" s="1"/>
      <c r="I107" s="1"/>
      <c r="J107" s="1"/>
    </row>
    <row r="108" spans="1:27" x14ac:dyDescent="0.25">
      <c r="C108" s="1"/>
      <c r="D108" s="1"/>
      <c r="E108" s="1"/>
      <c r="F108" s="1"/>
      <c r="G108" s="1"/>
      <c r="H108" s="1"/>
      <c r="I108" s="1"/>
      <c r="J108" s="1"/>
    </row>
    <row r="109" spans="1:27" s="1" customFormat="1" x14ac:dyDescent="0.25"/>
    <row r="110" spans="1:27" s="1" customFormat="1" x14ac:dyDescent="0.25"/>
    <row r="111" spans="1:27" s="1" customFormat="1" x14ac:dyDescent="0.25"/>
    <row r="112" spans="1:27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6"/>
  <sheetViews>
    <sheetView workbookViewId="0">
      <selection activeCell="J14" sqref="J14"/>
    </sheetView>
  </sheetViews>
  <sheetFormatPr defaultColWidth="8.90625" defaultRowHeight="15" x14ac:dyDescent="0.25"/>
  <cols>
    <col min="1" max="1" width="5.54296875" style="1" customWidth="1"/>
    <col min="2" max="2" width="13.81640625" style="1" bestFit="1" customWidth="1"/>
    <col min="3" max="3" width="15.36328125" style="1" customWidth="1"/>
    <col min="4" max="4" width="8.90625" style="1" customWidth="1"/>
    <col min="5" max="16384" width="8.90625" style="1"/>
  </cols>
  <sheetData>
    <row r="2" spans="2:4" x14ac:dyDescent="0.25">
      <c r="B2" s="1" t="s">
        <v>7</v>
      </c>
    </row>
    <row r="4" spans="2:4" x14ac:dyDescent="0.25">
      <c r="B4" s="1" t="s">
        <v>5</v>
      </c>
      <c r="C4" s="1" t="s">
        <v>6</v>
      </c>
      <c r="D4" s="2">
        <v>0.79</v>
      </c>
    </row>
    <row r="5" spans="2:4" x14ac:dyDescent="0.25">
      <c r="B5" s="1" t="s">
        <v>264</v>
      </c>
      <c r="C5" s="1" t="s">
        <v>263</v>
      </c>
      <c r="D5" s="2">
        <v>1430</v>
      </c>
    </row>
    <row r="6" spans="2:4" x14ac:dyDescent="0.25">
      <c r="B6" s="1" t="s">
        <v>265</v>
      </c>
      <c r="C6" s="1" t="s">
        <v>264</v>
      </c>
      <c r="D6" s="2">
        <v>1.38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User Notes</vt:lpstr>
      <vt:lpstr>1.Customer Numbers</vt:lpstr>
      <vt:lpstr>2.Seminar Inputs</vt:lpstr>
      <vt:lpstr>3.OD</vt:lpstr>
      <vt:lpstr>4.Assets</vt:lpstr>
      <vt:lpstr>5.Income</vt:lpstr>
      <vt:lpstr>6.Expenses</vt:lpstr>
      <vt:lpstr>7.P&amp;L</vt:lpstr>
      <vt:lpstr>8.FX</vt:lpstr>
    </vt:vector>
  </TitlesOfParts>
  <Company>ACCA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Mhairi McIntyre</dc:creator>
  <cp:lastModifiedBy>Megan Hartman</cp:lastModifiedBy>
  <dcterms:created xsi:type="dcterms:W3CDTF">2018-11-23T15:40:12Z</dcterms:created>
  <dcterms:modified xsi:type="dcterms:W3CDTF">2021-07-12T20:07:29Z</dcterms:modified>
</cp:coreProperties>
</file>